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codeName="{8C4F1C90-05EB-6A55-5F09-09C24B55AC0B}"/>
  <workbookPr codeName="ThisWorkbook" defaultThemeVersion="124226"/>
  <bookViews>
    <workbookView xWindow="480" yWindow="960" windowWidth="12510" windowHeight="8430" tabRatio="846" activeTab="2"/>
  </bookViews>
  <sheets>
    <sheet name="Outline " sheetId="40" r:id="rId1"/>
    <sheet name="Definitions" sheetId="22" r:id="rId2"/>
    <sheet name="LP Process Scorecard" sheetId="44" r:id="rId3"/>
    <sheet name="SLP Process Scorecard  " sheetId="46" r:id="rId4"/>
    <sheet name="LP Adoption Scorecard" sheetId="36" r:id="rId5"/>
    <sheet name="SLP Adoption Scorecard " sheetId="38" r:id="rId6"/>
    <sheet name="Blank" sheetId="49" r:id="rId7"/>
  </sheets>
  <definedNames>
    <definedName name="_xlnm._FilterDatabase" localSheetId="4" hidden="1">'LP Adoption Scorecard'!$B$4:$AC$76</definedName>
    <definedName name="_xlnm._FilterDatabase" localSheetId="5" hidden="1">'SLP Adoption Scorecard '!$B$4:$P$77</definedName>
    <definedName name="_xlnm.Print_Area" localSheetId="1">Definitions!$B$2:$K$16</definedName>
    <definedName name="_xlnm.Print_Area" localSheetId="4">'LP Adoption Scorecard'!$B$2:$AD$81</definedName>
    <definedName name="_xlnm.Print_Area" localSheetId="2">'LP Process Scorecard'!$B$2:$N$54</definedName>
    <definedName name="_xlnm.Print_Area" localSheetId="0">'Outline '!$B$2:$U$162</definedName>
    <definedName name="_xlnm.Print_Area" localSheetId="5">'SLP Adoption Scorecard '!$B$2:$Q$83</definedName>
    <definedName name="_xlnm.Print_Area" localSheetId="3">'SLP Process Scorecard  '!$B$2:$N$27</definedName>
    <definedName name="_xlnm.Print_Titles" localSheetId="4">'LP Adoption Scorecard'!$2:$4</definedName>
    <definedName name="_xlnm.Print_Titles" localSheetId="5">'SLP Adoption Scorecard '!$2:$4</definedName>
  </definedNames>
  <calcPr calcId="124519"/>
</workbook>
</file>

<file path=xl/calcChain.xml><?xml version="1.0" encoding="utf-8"?>
<calcChain xmlns="http://schemas.openxmlformats.org/spreadsheetml/2006/main">
  <c r="K83" i="38"/>
  <c r="K82"/>
  <c r="K81"/>
  <c r="Q78"/>
  <c r="P78"/>
  <c r="O78"/>
  <c r="N78"/>
  <c r="M78"/>
  <c r="Q77"/>
  <c r="P77"/>
  <c r="O77"/>
  <c r="N77"/>
  <c r="M77"/>
  <c r="Q76"/>
  <c r="P76"/>
  <c r="O76"/>
  <c r="N76"/>
  <c r="M76"/>
  <c r="Q75"/>
  <c r="P75"/>
  <c r="Q74"/>
  <c r="P74"/>
  <c r="Q73"/>
  <c r="P73"/>
  <c r="O73"/>
  <c r="N73"/>
  <c r="M73"/>
  <c r="P72"/>
  <c r="X69"/>
  <c r="W69"/>
  <c r="V69"/>
  <c r="U69"/>
  <c r="T69"/>
  <c r="S69"/>
  <c r="X68"/>
  <c r="W68"/>
  <c r="V68"/>
  <c r="U68"/>
  <c r="T68"/>
  <c r="S68"/>
  <c r="X67"/>
  <c r="W67"/>
  <c r="V67"/>
  <c r="U67"/>
  <c r="T67"/>
  <c r="S67"/>
  <c r="X66"/>
  <c r="W66"/>
  <c r="V66"/>
  <c r="U66"/>
  <c r="T66"/>
  <c r="S66"/>
  <c r="X65"/>
  <c r="W65"/>
  <c r="V65"/>
  <c r="U65"/>
  <c r="T65"/>
  <c r="S65"/>
  <c r="X64"/>
  <c r="W64"/>
  <c r="V64"/>
  <c r="U64"/>
  <c r="T64"/>
  <c r="S64"/>
  <c r="X63"/>
  <c r="W63"/>
  <c r="V63"/>
  <c r="U63"/>
  <c r="T63"/>
  <c r="S63"/>
  <c r="X62"/>
  <c r="W62"/>
  <c r="V62"/>
  <c r="U62"/>
  <c r="T62"/>
  <c r="S62"/>
  <c r="X61"/>
  <c r="W61"/>
  <c r="V61"/>
  <c r="U61"/>
  <c r="T61"/>
  <c r="S61"/>
  <c r="X60"/>
  <c r="W60"/>
  <c r="V60"/>
  <c r="U60"/>
  <c r="T60"/>
  <c r="S60"/>
  <c r="X59"/>
  <c r="W59"/>
  <c r="V59"/>
  <c r="U59"/>
  <c r="T59"/>
  <c r="S59"/>
  <c r="X58"/>
  <c r="W58"/>
  <c r="V58"/>
  <c r="U58"/>
  <c r="T58"/>
  <c r="S58"/>
  <c r="X57"/>
  <c r="W57"/>
  <c r="V57"/>
  <c r="U57"/>
  <c r="T57"/>
  <c r="S57"/>
  <c r="X56"/>
  <c r="W56"/>
  <c r="V56"/>
  <c r="U56"/>
  <c r="T56"/>
  <c r="S56"/>
  <c r="X55"/>
  <c r="W55"/>
  <c r="V55"/>
  <c r="U55"/>
  <c r="T55"/>
  <c r="S55"/>
  <c r="X54"/>
  <c r="W54"/>
  <c r="V54"/>
  <c r="U54"/>
  <c r="T54"/>
  <c r="S54"/>
  <c r="X53"/>
  <c r="W53"/>
  <c r="V53"/>
  <c r="U53"/>
  <c r="T53"/>
  <c r="S53"/>
  <c r="X52"/>
  <c r="W52"/>
  <c r="V52"/>
  <c r="U52"/>
  <c r="T52"/>
  <c r="S52"/>
  <c r="X51"/>
  <c r="W51"/>
  <c r="V51"/>
  <c r="U51"/>
  <c r="T51"/>
  <c r="S51"/>
  <c r="X50"/>
  <c r="W50"/>
  <c r="V50"/>
  <c r="U50"/>
  <c r="T50"/>
  <c r="S50"/>
  <c r="X49"/>
  <c r="W49"/>
  <c r="V49"/>
  <c r="U49"/>
  <c r="T49"/>
  <c r="S49"/>
  <c r="X48"/>
  <c r="W48"/>
  <c r="V48"/>
  <c r="U48"/>
  <c r="T48"/>
  <c r="S48"/>
  <c r="X47"/>
  <c r="W47"/>
  <c r="V47"/>
  <c r="U47"/>
  <c r="T47"/>
  <c r="S47"/>
  <c r="X46"/>
  <c r="W46"/>
  <c r="V46"/>
  <c r="U46"/>
  <c r="T46"/>
  <c r="S46"/>
  <c r="X45"/>
  <c r="W45"/>
  <c r="V45"/>
  <c r="U45"/>
  <c r="T45"/>
  <c r="S45"/>
  <c r="X44"/>
  <c r="W44"/>
  <c r="V44"/>
  <c r="U44"/>
  <c r="T44"/>
  <c r="S44"/>
  <c r="X43"/>
  <c r="W43"/>
  <c r="V43"/>
  <c r="U43"/>
  <c r="T43"/>
  <c r="S43"/>
  <c r="X42"/>
  <c r="W42"/>
  <c r="V42"/>
  <c r="U42"/>
  <c r="T42"/>
  <c r="S42"/>
  <c r="X41"/>
  <c r="W41"/>
  <c r="V41"/>
  <c r="U41"/>
  <c r="T41"/>
  <c r="S41"/>
  <c r="X40"/>
  <c r="W40"/>
  <c r="V40"/>
  <c r="U40"/>
  <c r="T40"/>
  <c r="S40"/>
  <c r="X39"/>
  <c r="W39"/>
  <c r="V39"/>
  <c r="U39"/>
  <c r="T39"/>
  <c r="S39"/>
  <c r="X38"/>
  <c r="W38"/>
  <c r="V38"/>
  <c r="U38"/>
  <c r="T38"/>
  <c r="S38"/>
  <c r="X37"/>
  <c r="W37"/>
  <c r="V37"/>
  <c r="U37"/>
  <c r="T37"/>
  <c r="S37"/>
  <c r="X36"/>
  <c r="W36"/>
  <c r="V36"/>
  <c r="U36"/>
  <c r="T36"/>
  <c r="S36"/>
  <c r="X35"/>
  <c r="W35"/>
  <c r="V35"/>
  <c r="U35"/>
  <c r="T35"/>
  <c r="S35"/>
  <c r="X34"/>
  <c r="W34"/>
  <c r="V34"/>
  <c r="U34"/>
  <c r="T34"/>
  <c r="S34"/>
  <c r="X33"/>
  <c r="W33"/>
  <c r="V33"/>
  <c r="U33"/>
  <c r="T33"/>
  <c r="S33"/>
  <c r="X32"/>
  <c r="W32"/>
  <c r="V32"/>
  <c r="U32"/>
  <c r="T32"/>
  <c r="S32"/>
  <c r="X31"/>
  <c r="W31"/>
  <c r="V31"/>
  <c r="U31"/>
  <c r="T31"/>
  <c r="S31"/>
  <c r="X30"/>
  <c r="W30"/>
  <c r="V30"/>
  <c r="U30"/>
  <c r="T30"/>
  <c r="S30"/>
  <c r="X29"/>
  <c r="W29"/>
  <c r="V29"/>
  <c r="U29"/>
  <c r="T29"/>
  <c r="S29"/>
  <c r="X28"/>
  <c r="W28"/>
  <c r="V28"/>
  <c r="U28"/>
  <c r="T28"/>
  <c r="S28"/>
  <c r="X27"/>
  <c r="W27"/>
  <c r="V27"/>
  <c r="U27"/>
  <c r="T27"/>
  <c r="S27"/>
  <c r="X26"/>
  <c r="W26"/>
  <c r="V26"/>
  <c r="U26"/>
  <c r="T26"/>
  <c r="S26"/>
  <c r="X25"/>
  <c r="W25"/>
  <c r="V25"/>
  <c r="U25"/>
  <c r="T25"/>
  <c r="S25"/>
  <c r="X24"/>
  <c r="W24"/>
  <c r="V24"/>
  <c r="U24"/>
  <c r="T24"/>
  <c r="S24"/>
  <c r="X23"/>
  <c r="W23"/>
  <c r="V23"/>
  <c r="U23"/>
  <c r="T23"/>
  <c r="S23"/>
  <c r="X22"/>
  <c r="W22"/>
  <c r="V22"/>
  <c r="U22"/>
  <c r="T22"/>
  <c r="S22"/>
  <c r="X21"/>
  <c r="W21"/>
  <c r="V21"/>
  <c r="U21"/>
  <c r="T21"/>
  <c r="S21"/>
  <c r="X20"/>
  <c r="W20"/>
  <c r="V20"/>
  <c r="U20"/>
  <c r="T20"/>
  <c r="S20"/>
  <c r="X19"/>
  <c r="W19"/>
  <c r="V19"/>
  <c r="U19"/>
  <c r="T19"/>
  <c r="S19"/>
  <c r="X18"/>
  <c r="W18"/>
  <c r="V18"/>
  <c r="U18"/>
  <c r="T18"/>
  <c r="S18"/>
  <c r="X17"/>
  <c r="W17"/>
  <c r="V17"/>
  <c r="U17"/>
  <c r="T17"/>
  <c r="S17"/>
  <c r="X16"/>
  <c r="W16"/>
  <c r="V16"/>
  <c r="U16"/>
  <c r="T16"/>
  <c r="S16"/>
  <c r="X15"/>
  <c r="W15"/>
  <c r="V15"/>
  <c r="U15"/>
  <c r="T15"/>
  <c r="S15"/>
  <c r="X14"/>
  <c r="W14"/>
  <c r="V14"/>
  <c r="U14"/>
  <c r="T14"/>
  <c r="S14"/>
  <c r="X13"/>
  <c r="W13"/>
  <c r="V13"/>
  <c r="U13"/>
  <c r="T13"/>
  <c r="S13"/>
  <c r="X12"/>
  <c r="W12"/>
  <c r="V12"/>
  <c r="U12"/>
  <c r="T12"/>
  <c r="S12"/>
  <c r="X11"/>
  <c r="W11"/>
  <c r="V11"/>
  <c r="U11"/>
  <c r="T11"/>
  <c r="S11"/>
  <c r="X10"/>
  <c r="W10"/>
  <c r="V10"/>
  <c r="U10"/>
  <c r="T10"/>
  <c r="S10"/>
  <c r="X9"/>
  <c r="W9"/>
  <c r="V9"/>
  <c r="U9"/>
  <c r="T9"/>
  <c r="S9"/>
  <c r="X8"/>
  <c r="W8"/>
  <c r="V8"/>
  <c r="U8"/>
  <c r="T8"/>
  <c r="S8"/>
  <c r="X7"/>
  <c r="W7"/>
  <c r="V7"/>
  <c r="U7"/>
  <c r="T7"/>
  <c r="S7"/>
  <c r="X6"/>
  <c r="W6"/>
  <c r="V6"/>
  <c r="U6"/>
  <c r="T6"/>
  <c r="S6"/>
  <c r="X5"/>
  <c r="W5"/>
  <c r="V5"/>
  <c r="U5"/>
  <c r="T5"/>
  <c r="S5"/>
  <c r="K81" i="36"/>
  <c r="K80"/>
  <c r="CA79"/>
  <c r="K79"/>
  <c r="AA76"/>
  <c r="Z76"/>
  <c r="Y76"/>
  <c r="X76"/>
  <c r="W76"/>
  <c r="V76"/>
  <c r="U76"/>
  <c r="T76"/>
  <c r="S76"/>
  <c r="R76"/>
  <c r="R75"/>
  <c r="AA74"/>
  <c r="Z74"/>
  <c r="Y74"/>
  <c r="X74"/>
  <c r="W74"/>
  <c r="V74"/>
  <c r="U74"/>
  <c r="T74"/>
  <c r="S74"/>
  <c r="R74"/>
  <c r="AA73"/>
  <c r="Z73"/>
  <c r="Y73"/>
  <c r="X73"/>
  <c r="W73"/>
  <c r="V73"/>
  <c r="U73"/>
  <c r="T73"/>
  <c r="S73"/>
  <c r="R73"/>
  <c r="BM72"/>
  <c r="BK72"/>
  <c r="BJ72"/>
  <c r="BI72"/>
  <c r="BH72"/>
  <c r="BG72"/>
  <c r="BF72"/>
  <c r="BE72"/>
  <c r="BD72"/>
  <c r="BC72"/>
  <c r="BB72"/>
  <c r="AZ72"/>
  <c r="AY72"/>
  <c r="AX72"/>
  <c r="AW72"/>
  <c r="AV72"/>
  <c r="AU72"/>
  <c r="AT72"/>
  <c r="AS72"/>
  <c r="AR72"/>
  <c r="AQ72"/>
  <c r="AO72"/>
  <c r="AN72"/>
  <c r="AM72"/>
  <c r="AL72"/>
  <c r="AK72"/>
  <c r="AJ72"/>
  <c r="AI72"/>
  <c r="AH72"/>
  <c r="AG72"/>
  <c r="AF72"/>
  <c r="AB72"/>
  <c r="AA72"/>
  <c r="Z72"/>
  <c r="Y72"/>
  <c r="X72"/>
  <c r="W72"/>
  <c r="V72"/>
  <c r="U72"/>
  <c r="T72"/>
  <c r="S72"/>
  <c r="R72"/>
  <c r="CA71"/>
  <c r="BM71"/>
  <c r="BK71"/>
  <c r="BJ71"/>
  <c r="BI71"/>
  <c r="BH71"/>
  <c r="BG71"/>
  <c r="BF71"/>
  <c r="BE71"/>
  <c r="BD71"/>
  <c r="BC71"/>
  <c r="BB71"/>
  <c r="AZ71"/>
  <c r="AY71"/>
  <c r="AX71"/>
  <c r="AW71"/>
  <c r="AV71"/>
  <c r="AU71"/>
  <c r="AT71"/>
  <c r="AS71"/>
  <c r="AR71"/>
  <c r="AQ71"/>
  <c r="AO71"/>
  <c r="AN71"/>
  <c r="AM71"/>
  <c r="AL71"/>
  <c r="AK71"/>
  <c r="AJ71"/>
  <c r="AI71"/>
  <c r="AH71"/>
  <c r="AG71"/>
  <c r="AF71"/>
  <c r="AC71"/>
  <c r="AB71"/>
  <c r="AA71"/>
  <c r="Z71"/>
  <c r="Y71"/>
  <c r="X71"/>
  <c r="W71"/>
  <c r="V71"/>
  <c r="U71"/>
  <c r="T71"/>
  <c r="S71"/>
  <c r="R71"/>
  <c r="CA70"/>
  <c r="BZ70"/>
  <c r="BY70"/>
  <c r="BX70"/>
  <c r="BW70"/>
  <c r="BV70"/>
  <c r="BU70"/>
  <c r="BT70"/>
  <c r="BS70"/>
  <c r="BR70"/>
  <c r="BQ70"/>
  <c r="BP70"/>
  <c r="BM70"/>
  <c r="BK70"/>
  <c r="BJ70"/>
  <c r="BI70"/>
  <c r="BH70"/>
  <c r="BG70"/>
  <c r="BF70"/>
  <c r="BE70"/>
  <c r="BD70"/>
  <c r="BC70"/>
  <c r="BB70"/>
  <c r="AZ70"/>
  <c r="AY70"/>
  <c r="AX70"/>
  <c r="AW70"/>
  <c r="AV70"/>
  <c r="AU70"/>
  <c r="AT70"/>
  <c r="AS70"/>
  <c r="AR70"/>
  <c r="AQ70"/>
  <c r="AO70"/>
  <c r="AN70"/>
  <c r="AM70"/>
  <c r="AL70"/>
  <c r="AK70"/>
  <c r="AJ70"/>
  <c r="AI70"/>
  <c r="AH70"/>
  <c r="AG70"/>
  <c r="AF70"/>
  <c r="CA69"/>
  <c r="BZ69"/>
  <c r="BY69"/>
  <c r="BX69"/>
  <c r="BW69"/>
  <c r="BV69"/>
  <c r="BU69"/>
  <c r="BT69"/>
  <c r="BS69"/>
  <c r="BR69"/>
  <c r="BQ69"/>
  <c r="BP69"/>
  <c r="BM69"/>
  <c r="BK69"/>
  <c r="BJ69"/>
  <c r="BI69"/>
  <c r="BH69"/>
  <c r="BG69"/>
  <c r="BF69"/>
  <c r="BE69"/>
  <c r="BD69"/>
  <c r="BC69"/>
  <c r="BB69"/>
  <c r="AZ69"/>
  <c r="AY69"/>
  <c r="AX69"/>
  <c r="AW69"/>
  <c r="AV69"/>
  <c r="AU69"/>
  <c r="AT69"/>
  <c r="AS69"/>
  <c r="AR69"/>
  <c r="AQ69"/>
  <c r="AO69"/>
  <c r="AN69"/>
  <c r="AM69"/>
  <c r="AL69"/>
  <c r="AK69"/>
  <c r="AJ69"/>
  <c r="AI69"/>
  <c r="AH69"/>
  <c r="AG69"/>
  <c r="AF69"/>
  <c r="AD69"/>
  <c r="CA68"/>
  <c r="BZ68"/>
  <c r="BY68"/>
  <c r="BX68"/>
  <c r="BW68"/>
  <c r="BV68"/>
  <c r="BU68"/>
  <c r="BT68"/>
  <c r="BS68"/>
  <c r="BR68"/>
  <c r="BQ68"/>
  <c r="BP68"/>
  <c r="BM68"/>
  <c r="BK68"/>
  <c r="BJ68"/>
  <c r="BI68"/>
  <c r="BH68"/>
  <c r="BG68"/>
  <c r="BF68"/>
  <c r="BE68"/>
  <c r="BD68"/>
  <c r="BC68"/>
  <c r="BB68"/>
  <c r="AZ68"/>
  <c r="AY68"/>
  <c r="AX68"/>
  <c r="AW68"/>
  <c r="AV68"/>
  <c r="AU68"/>
  <c r="AT68"/>
  <c r="AS68"/>
  <c r="AR68"/>
  <c r="AQ68"/>
  <c r="AO68"/>
  <c r="AN68"/>
  <c r="AM68"/>
  <c r="AL68"/>
  <c r="AK68"/>
  <c r="AJ68"/>
  <c r="AI68"/>
  <c r="AH68"/>
  <c r="AG68"/>
  <c r="AF68"/>
  <c r="AD68"/>
  <c r="CA67"/>
  <c r="BZ67"/>
  <c r="BY67"/>
  <c r="BX67"/>
  <c r="BW67"/>
  <c r="BV67"/>
  <c r="BU67"/>
  <c r="BT67"/>
  <c r="BS67"/>
  <c r="BR67"/>
  <c r="BQ67"/>
  <c r="BP67"/>
  <c r="BM67"/>
  <c r="BK67"/>
  <c r="BJ67"/>
  <c r="BI67"/>
  <c r="BH67"/>
  <c r="BG67"/>
  <c r="BF67"/>
  <c r="BE67"/>
  <c r="BD67"/>
  <c r="BC67"/>
  <c r="BB67"/>
  <c r="AZ67"/>
  <c r="AY67"/>
  <c r="AX67"/>
  <c r="AW67"/>
  <c r="AV67"/>
  <c r="AU67"/>
  <c r="AT67"/>
  <c r="AS67"/>
  <c r="AR67"/>
  <c r="AQ67"/>
  <c r="AO67"/>
  <c r="AN67"/>
  <c r="AM67"/>
  <c r="AL67"/>
  <c r="AK67"/>
  <c r="AJ67"/>
  <c r="AI67"/>
  <c r="AH67"/>
  <c r="AG67"/>
  <c r="AF67"/>
  <c r="AD67"/>
  <c r="CA66"/>
  <c r="BZ66"/>
  <c r="BY66"/>
  <c r="BX66"/>
  <c r="BW66"/>
  <c r="BV66"/>
  <c r="BU66"/>
  <c r="BT66"/>
  <c r="BS66"/>
  <c r="BR66"/>
  <c r="BQ66"/>
  <c r="BP66"/>
  <c r="BM66"/>
  <c r="BK66"/>
  <c r="BJ66"/>
  <c r="BI66"/>
  <c r="BH66"/>
  <c r="BG66"/>
  <c r="BF66"/>
  <c r="BE66"/>
  <c r="BD66"/>
  <c r="BC66"/>
  <c r="BB66"/>
  <c r="AZ66"/>
  <c r="AY66"/>
  <c r="AX66"/>
  <c r="AW66"/>
  <c r="AV66"/>
  <c r="AU66"/>
  <c r="AT66"/>
  <c r="AS66"/>
  <c r="AR66"/>
  <c r="AQ66"/>
  <c r="AO66"/>
  <c r="AN66"/>
  <c r="AM66"/>
  <c r="AL66"/>
  <c r="AK66"/>
  <c r="AJ66"/>
  <c r="AI66"/>
  <c r="AH66"/>
  <c r="AG66"/>
  <c r="AF66"/>
  <c r="AD66"/>
  <c r="CA65"/>
  <c r="BZ65"/>
  <c r="BY65"/>
  <c r="BX65"/>
  <c r="BW65"/>
  <c r="BV65"/>
  <c r="BU65"/>
  <c r="BT65"/>
  <c r="BS65"/>
  <c r="BR65"/>
  <c r="BQ65"/>
  <c r="BP65"/>
  <c r="BM65"/>
  <c r="BK65"/>
  <c r="BJ65"/>
  <c r="BI65"/>
  <c r="BH65"/>
  <c r="BG65"/>
  <c r="BF65"/>
  <c r="BE65"/>
  <c r="BD65"/>
  <c r="BC65"/>
  <c r="BB65"/>
  <c r="AZ65"/>
  <c r="AY65"/>
  <c r="AX65"/>
  <c r="AW65"/>
  <c r="AV65"/>
  <c r="AU65"/>
  <c r="AT65"/>
  <c r="AS65"/>
  <c r="AR65"/>
  <c r="AQ65"/>
  <c r="AO65"/>
  <c r="AN65"/>
  <c r="AM65"/>
  <c r="AL65"/>
  <c r="AK65"/>
  <c r="AJ65"/>
  <c r="AI65"/>
  <c r="AH65"/>
  <c r="AG65"/>
  <c r="AF65"/>
  <c r="AD65"/>
  <c r="CA64"/>
  <c r="BZ64"/>
  <c r="BY64"/>
  <c r="BX64"/>
  <c r="BW64"/>
  <c r="BV64"/>
  <c r="BU64"/>
  <c r="BT64"/>
  <c r="BS64"/>
  <c r="BR64"/>
  <c r="BQ64"/>
  <c r="BP64"/>
  <c r="BM64"/>
  <c r="BK64"/>
  <c r="BJ64"/>
  <c r="BI64"/>
  <c r="BH64"/>
  <c r="BG64"/>
  <c r="BF64"/>
  <c r="BE64"/>
  <c r="BD64"/>
  <c r="BC64"/>
  <c r="BB64"/>
  <c r="AZ64"/>
  <c r="AY64"/>
  <c r="AX64"/>
  <c r="AW64"/>
  <c r="AV64"/>
  <c r="AU64"/>
  <c r="AT64"/>
  <c r="AS64"/>
  <c r="AR64"/>
  <c r="AQ64"/>
  <c r="AO64"/>
  <c r="AN64"/>
  <c r="AM64"/>
  <c r="AL64"/>
  <c r="AK64"/>
  <c r="AJ64"/>
  <c r="AI64"/>
  <c r="AH64"/>
  <c r="AG64"/>
  <c r="AF64"/>
  <c r="AD64"/>
  <c r="CA63"/>
  <c r="BZ63"/>
  <c r="BY63"/>
  <c r="BX63"/>
  <c r="BW63"/>
  <c r="BV63"/>
  <c r="BU63"/>
  <c r="BT63"/>
  <c r="BS63"/>
  <c r="BR63"/>
  <c r="BQ63"/>
  <c r="BP63"/>
  <c r="BM63"/>
  <c r="BK63"/>
  <c r="BJ63"/>
  <c r="BI63"/>
  <c r="BH63"/>
  <c r="BG63"/>
  <c r="BF63"/>
  <c r="BE63"/>
  <c r="BD63"/>
  <c r="BC63"/>
  <c r="BB63"/>
  <c r="AZ63"/>
  <c r="AY63"/>
  <c r="AX63"/>
  <c r="AW63"/>
  <c r="AV63"/>
  <c r="AU63"/>
  <c r="AT63"/>
  <c r="AS63"/>
  <c r="AR63"/>
  <c r="AQ63"/>
  <c r="AO63"/>
  <c r="AN63"/>
  <c r="AM63"/>
  <c r="AL63"/>
  <c r="AK63"/>
  <c r="AJ63"/>
  <c r="AI63"/>
  <c r="AH63"/>
  <c r="AG63"/>
  <c r="AF63"/>
  <c r="AD63"/>
  <c r="CA62"/>
  <c r="BZ62"/>
  <c r="BY62"/>
  <c r="BX62"/>
  <c r="BW62"/>
  <c r="BV62"/>
  <c r="BU62"/>
  <c r="BT62"/>
  <c r="BS62"/>
  <c r="BR62"/>
  <c r="BQ62"/>
  <c r="BP62"/>
  <c r="BM62"/>
  <c r="BK62"/>
  <c r="BJ62"/>
  <c r="BI62"/>
  <c r="BH62"/>
  <c r="BG62"/>
  <c r="BF62"/>
  <c r="BE62"/>
  <c r="BD62"/>
  <c r="BC62"/>
  <c r="BB62"/>
  <c r="AZ62"/>
  <c r="AY62"/>
  <c r="AX62"/>
  <c r="AW62"/>
  <c r="AV62"/>
  <c r="AU62"/>
  <c r="AT62"/>
  <c r="AS62"/>
  <c r="AR62"/>
  <c r="AQ62"/>
  <c r="AO62"/>
  <c r="AN62"/>
  <c r="AM62"/>
  <c r="AL62"/>
  <c r="AK62"/>
  <c r="AJ62"/>
  <c r="AI62"/>
  <c r="AH62"/>
  <c r="AG62"/>
  <c r="AF62"/>
  <c r="AD62"/>
  <c r="CA61"/>
  <c r="BZ61"/>
  <c r="BY61"/>
  <c r="BX61"/>
  <c r="BW61"/>
  <c r="BV61"/>
  <c r="BU61"/>
  <c r="BT61"/>
  <c r="BS61"/>
  <c r="BR61"/>
  <c r="BQ61"/>
  <c r="BP61"/>
  <c r="BM61"/>
  <c r="BK61"/>
  <c r="BJ61"/>
  <c r="BI61"/>
  <c r="BH61"/>
  <c r="BG61"/>
  <c r="BF61"/>
  <c r="BE61"/>
  <c r="BD61"/>
  <c r="BC61"/>
  <c r="BB61"/>
  <c r="AZ61"/>
  <c r="AY61"/>
  <c r="AX61"/>
  <c r="AW61"/>
  <c r="AV61"/>
  <c r="AU61"/>
  <c r="AT61"/>
  <c r="AS61"/>
  <c r="AR61"/>
  <c r="AQ61"/>
  <c r="AO61"/>
  <c r="AN61"/>
  <c r="AM61"/>
  <c r="AL61"/>
  <c r="AK61"/>
  <c r="AJ61"/>
  <c r="AI61"/>
  <c r="AH61"/>
  <c r="AG61"/>
  <c r="AF61"/>
  <c r="AD61"/>
  <c r="CA60"/>
  <c r="BZ60"/>
  <c r="BY60"/>
  <c r="BX60"/>
  <c r="BW60"/>
  <c r="BV60"/>
  <c r="BU60"/>
  <c r="BT60"/>
  <c r="BS60"/>
  <c r="BR60"/>
  <c r="BQ60"/>
  <c r="BP60"/>
  <c r="BM60"/>
  <c r="BK60"/>
  <c r="BJ60"/>
  <c r="BI60"/>
  <c r="BH60"/>
  <c r="BG60"/>
  <c r="BF60"/>
  <c r="BE60"/>
  <c r="BD60"/>
  <c r="BC60"/>
  <c r="BB60"/>
  <c r="AZ60"/>
  <c r="AY60"/>
  <c r="AX60"/>
  <c r="AW60"/>
  <c r="AV60"/>
  <c r="AU60"/>
  <c r="AT60"/>
  <c r="AS60"/>
  <c r="AR60"/>
  <c r="AQ60"/>
  <c r="AO60"/>
  <c r="AN60"/>
  <c r="AM60"/>
  <c r="AL60"/>
  <c r="AK60"/>
  <c r="AJ60"/>
  <c r="AI60"/>
  <c r="AH60"/>
  <c r="AG60"/>
  <c r="AF60"/>
  <c r="AD60"/>
  <c r="CA59"/>
  <c r="BZ59"/>
  <c r="BY59"/>
  <c r="BX59"/>
  <c r="BW59"/>
  <c r="BV59"/>
  <c r="BU59"/>
  <c r="BT59"/>
  <c r="BS59"/>
  <c r="BR59"/>
  <c r="BQ59"/>
  <c r="BP59"/>
  <c r="BM59"/>
  <c r="BK59"/>
  <c r="BJ59"/>
  <c r="BI59"/>
  <c r="BH59"/>
  <c r="BG59"/>
  <c r="BF59"/>
  <c r="BE59"/>
  <c r="BD59"/>
  <c r="BC59"/>
  <c r="BB59"/>
  <c r="AZ59"/>
  <c r="AY59"/>
  <c r="AX59"/>
  <c r="AW59"/>
  <c r="AV59"/>
  <c r="AU59"/>
  <c r="AT59"/>
  <c r="AS59"/>
  <c r="AR59"/>
  <c r="AQ59"/>
  <c r="AO59"/>
  <c r="AN59"/>
  <c r="AM59"/>
  <c r="AL59"/>
  <c r="AK59"/>
  <c r="AJ59"/>
  <c r="AI59"/>
  <c r="AH59"/>
  <c r="AG59"/>
  <c r="AF59"/>
  <c r="AD59"/>
  <c r="CA58"/>
  <c r="BZ58"/>
  <c r="BY58"/>
  <c r="BX58"/>
  <c r="BW58"/>
  <c r="BV58"/>
  <c r="BU58"/>
  <c r="BT58"/>
  <c r="BS58"/>
  <c r="BR58"/>
  <c r="BQ58"/>
  <c r="BP58"/>
  <c r="BM58"/>
  <c r="BK58"/>
  <c r="BJ58"/>
  <c r="BI58"/>
  <c r="BH58"/>
  <c r="BG58"/>
  <c r="BF58"/>
  <c r="BE58"/>
  <c r="BD58"/>
  <c r="BC58"/>
  <c r="BB58"/>
  <c r="AZ58"/>
  <c r="AY58"/>
  <c r="AX58"/>
  <c r="AW58"/>
  <c r="AV58"/>
  <c r="AU58"/>
  <c r="AT58"/>
  <c r="AS58"/>
  <c r="AR58"/>
  <c r="AQ58"/>
  <c r="AO58"/>
  <c r="AN58"/>
  <c r="AM58"/>
  <c r="AL58"/>
  <c r="AK58"/>
  <c r="AJ58"/>
  <c r="AI58"/>
  <c r="AH58"/>
  <c r="AG58"/>
  <c r="AF58"/>
  <c r="AD58"/>
  <c r="CA57"/>
  <c r="BZ57"/>
  <c r="BY57"/>
  <c r="BX57"/>
  <c r="BW57"/>
  <c r="BV57"/>
  <c r="BU57"/>
  <c r="BT57"/>
  <c r="BS57"/>
  <c r="BR57"/>
  <c r="BQ57"/>
  <c r="BP57"/>
  <c r="BM57"/>
  <c r="BK57"/>
  <c r="BJ57"/>
  <c r="BI57"/>
  <c r="BH57"/>
  <c r="BG57"/>
  <c r="BF57"/>
  <c r="BE57"/>
  <c r="BD57"/>
  <c r="BC57"/>
  <c r="BB57"/>
  <c r="AZ57"/>
  <c r="AY57"/>
  <c r="AX57"/>
  <c r="AW57"/>
  <c r="AV57"/>
  <c r="AU57"/>
  <c r="AT57"/>
  <c r="AS57"/>
  <c r="AR57"/>
  <c r="AQ57"/>
  <c r="AO57"/>
  <c r="AN57"/>
  <c r="AM57"/>
  <c r="AL57"/>
  <c r="AK57"/>
  <c r="AJ57"/>
  <c r="AI57"/>
  <c r="AH57"/>
  <c r="AG57"/>
  <c r="AF57"/>
  <c r="AD57"/>
  <c r="CA56"/>
  <c r="BZ56"/>
  <c r="BY56"/>
  <c r="BX56"/>
  <c r="BW56"/>
  <c r="BV56"/>
  <c r="BU56"/>
  <c r="BT56"/>
  <c r="BS56"/>
  <c r="BR56"/>
  <c r="BQ56"/>
  <c r="BP56"/>
  <c r="BM56"/>
  <c r="BK56"/>
  <c r="BJ56"/>
  <c r="BI56"/>
  <c r="BH56"/>
  <c r="BG56"/>
  <c r="BF56"/>
  <c r="BE56"/>
  <c r="BD56"/>
  <c r="BC56"/>
  <c r="BB56"/>
  <c r="AZ56"/>
  <c r="AY56"/>
  <c r="AX56"/>
  <c r="AW56"/>
  <c r="AV56"/>
  <c r="AU56"/>
  <c r="AT56"/>
  <c r="AS56"/>
  <c r="AR56"/>
  <c r="AQ56"/>
  <c r="AO56"/>
  <c r="AN56"/>
  <c r="AM56"/>
  <c r="AL56"/>
  <c r="AK56"/>
  <c r="AJ56"/>
  <c r="AI56"/>
  <c r="AH56"/>
  <c r="AG56"/>
  <c r="AF56"/>
  <c r="AD56"/>
  <c r="CA55"/>
  <c r="BZ55"/>
  <c r="BY55"/>
  <c r="BX55"/>
  <c r="BW55"/>
  <c r="BV55"/>
  <c r="BU55"/>
  <c r="BT55"/>
  <c r="BS55"/>
  <c r="BR55"/>
  <c r="BQ55"/>
  <c r="BP55"/>
  <c r="BM55"/>
  <c r="BK55"/>
  <c r="BJ55"/>
  <c r="BI55"/>
  <c r="BH55"/>
  <c r="BG55"/>
  <c r="BF55"/>
  <c r="BE55"/>
  <c r="BD55"/>
  <c r="BC55"/>
  <c r="BB55"/>
  <c r="AZ55"/>
  <c r="AY55"/>
  <c r="AX55"/>
  <c r="AW55"/>
  <c r="AV55"/>
  <c r="AU55"/>
  <c r="AT55"/>
  <c r="AS55"/>
  <c r="AR55"/>
  <c r="AQ55"/>
  <c r="AO55"/>
  <c r="AN55"/>
  <c r="AM55"/>
  <c r="AL55"/>
  <c r="AK55"/>
  <c r="AJ55"/>
  <c r="AI55"/>
  <c r="AH55"/>
  <c r="AG55"/>
  <c r="AF55"/>
  <c r="AD55"/>
  <c r="CA54"/>
  <c r="BZ54"/>
  <c r="BY54"/>
  <c r="BX54"/>
  <c r="BW54"/>
  <c r="BV54"/>
  <c r="BU54"/>
  <c r="BT54"/>
  <c r="BS54"/>
  <c r="BR54"/>
  <c r="BQ54"/>
  <c r="BP54"/>
  <c r="BM54"/>
  <c r="BK54"/>
  <c r="BJ54"/>
  <c r="BI54"/>
  <c r="BH54"/>
  <c r="BG54"/>
  <c r="BF54"/>
  <c r="BE54"/>
  <c r="BD54"/>
  <c r="BC54"/>
  <c r="BB54"/>
  <c r="AZ54"/>
  <c r="AY54"/>
  <c r="AX54"/>
  <c r="AW54"/>
  <c r="AV54"/>
  <c r="AU54"/>
  <c r="AT54"/>
  <c r="AS54"/>
  <c r="AR54"/>
  <c r="AQ54"/>
  <c r="AO54"/>
  <c r="AN54"/>
  <c r="AM54"/>
  <c r="AL54"/>
  <c r="AK54"/>
  <c r="AJ54"/>
  <c r="AI54"/>
  <c r="AH54"/>
  <c r="AG54"/>
  <c r="AF54"/>
  <c r="AD54"/>
  <c r="CA53"/>
  <c r="BZ53"/>
  <c r="BY53"/>
  <c r="BX53"/>
  <c r="BW53"/>
  <c r="BV53"/>
  <c r="BU53"/>
  <c r="BT53"/>
  <c r="BS53"/>
  <c r="BR53"/>
  <c r="BQ53"/>
  <c r="BP53"/>
  <c r="BM53"/>
  <c r="BK53"/>
  <c r="BJ53"/>
  <c r="BI53"/>
  <c r="BH53"/>
  <c r="BG53"/>
  <c r="BF53"/>
  <c r="BE53"/>
  <c r="BD53"/>
  <c r="BC53"/>
  <c r="BB53"/>
  <c r="AZ53"/>
  <c r="AY53"/>
  <c r="AX53"/>
  <c r="AW53"/>
  <c r="AV53"/>
  <c r="AU53"/>
  <c r="AT53"/>
  <c r="AS53"/>
  <c r="AR53"/>
  <c r="AQ53"/>
  <c r="AO53"/>
  <c r="AN53"/>
  <c r="AM53"/>
  <c r="AL53"/>
  <c r="AK53"/>
  <c r="AJ53"/>
  <c r="AI53"/>
  <c r="AH53"/>
  <c r="AG53"/>
  <c r="AF53"/>
  <c r="AD53"/>
  <c r="CA52"/>
  <c r="BZ52"/>
  <c r="BY52"/>
  <c r="BX52"/>
  <c r="BW52"/>
  <c r="BV52"/>
  <c r="BU52"/>
  <c r="BT52"/>
  <c r="BS52"/>
  <c r="BR52"/>
  <c r="BQ52"/>
  <c r="BP52"/>
  <c r="BM52"/>
  <c r="BK52"/>
  <c r="BJ52"/>
  <c r="BI52"/>
  <c r="BH52"/>
  <c r="BG52"/>
  <c r="BF52"/>
  <c r="BE52"/>
  <c r="BD52"/>
  <c r="BC52"/>
  <c r="BB52"/>
  <c r="AZ52"/>
  <c r="AY52"/>
  <c r="AX52"/>
  <c r="AW52"/>
  <c r="AV52"/>
  <c r="AU52"/>
  <c r="AT52"/>
  <c r="AS52"/>
  <c r="AR52"/>
  <c r="AQ52"/>
  <c r="AO52"/>
  <c r="AN52"/>
  <c r="AM52"/>
  <c r="AL52"/>
  <c r="AK52"/>
  <c r="AJ52"/>
  <c r="AI52"/>
  <c r="AH52"/>
  <c r="AG52"/>
  <c r="AF52"/>
  <c r="AD52"/>
  <c r="CA51"/>
  <c r="BZ51"/>
  <c r="BY51"/>
  <c r="BX51"/>
  <c r="BW51"/>
  <c r="BV51"/>
  <c r="BU51"/>
  <c r="BT51"/>
  <c r="BS51"/>
  <c r="BR51"/>
  <c r="BQ51"/>
  <c r="BP51"/>
  <c r="BM51"/>
  <c r="BK51"/>
  <c r="BJ51"/>
  <c r="BI51"/>
  <c r="BH51"/>
  <c r="BG51"/>
  <c r="BF51"/>
  <c r="BE51"/>
  <c r="BD51"/>
  <c r="BC51"/>
  <c r="BB51"/>
  <c r="AZ51"/>
  <c r="AY51"/>
  <c r="AX51"/>
  <c r="AW51"/>
  <c r="AV51"/>
  <c r="AU51"/>
  <c r="AT51"/>
  <c r="AS51"/>
  <c r="AR51"/>
  <c r="AQ51"/>
  <c r="AO51"/>
  <c r="AN51"/>
  <c r="AM51"/>
  <c r="AL51"/>
  <c r="AK51"/>
  <c r="AJ51"/>
  <c r="AI51"/>
  <c r="AH51"/>
  <c r="AG51"/>
  <c r="AF51"/>
  <c r="AD51"/>
  <c r="CA50"/>
  <c r="BZ50"/>
  <c r="BY50"/>
  <c r="BX50"/>
  <c r="BW50"/>
  <c r="BV50"/>
  <c r="BU50"/>
  <c r="BT50"/>
  <c r="BS50"/>
  <c r="BR50"/>
  <c r="BQ50"/>
  <c r="BP50"/>
  <c r="BM50"/>
  <c r="BK50"/>
  <c r="BJ50"/>
  <c r="BI50"/>
  <c r="BH50"/>
  <c r="BG50"/>
  <c r="BF50"/>
  <c r="BE50"/>
  <c r="BD50"/>
  <c r="BC50"/>
  <c r="BB50"/>
  <c r="AZ50"/>
  <c r="AY50"/>
  <c r="AX50"/>
  <c r="AW50"/>
  <c r="AV50"/>
  <c r="AU50"/>
  <c r="AT50"/>
  <c r="AS50"/>
  <c r="AR50"/>
  <c r="AQ50"/>
  <c r="AO50"/>
  <c r="AN50"/>
  <c r="AM50"/>
  <c r="AL50"/>
  <c r="AK50"/>
  <c r="AJ50"/>
  <c r="AI50"/>
  <c r="AH50"/>
  <c r="AG50"/>
  <c r="AF50"/>
  <c r="AD50"/>
  <c r="CA49"/>
  <c r="BZ49"/>
  <c r="BY49"/>
  <c r="BX49"/>
  <c r="BW49"/>
  <c r="BV49"/>
  <c r="BU49"/>
  <c r="BT49"/>
  <c r="BS49"/>
  <c r="BR49"/>
  <c r="BQ49"/>
  <c r="BP49"/>
  <c r="BM49"/>
  <c r="BK49"/>
  <c r="BJ49"/>
  <c r="BI49"/>
  <c r="BH49"/>
  <c r="BG49"/>
  <c r="BF49"/>
  <c r="BE49"/>
  <c r="BD49"/>
  <c r="BC49"/>
  <c r="BB49"/>
  <c r="AZ49"/>
  <c r="AY49"/>
  <c r="AX49"/>
  <c r="AW49"/>
  <c r="AV49"/>
  <c r="AU49"/>
  <c r="AT49"/>
  <c r="AS49"/>
  <c r="AR49"/>
  <c r="AQ49"/>
  <c r="AO49"/>
  <c r="AN49"/>
  <c r="AM49"/>
  <c r="AL49"/>
  <c r="AK49"/>
  <c r="AJ49"/>
  <c r="AI49"/>
  <c r="AH49"/>
  <c r="AG49"/>
  <c r="AF49"/>
  <c r="AD49"/>
  <c r="CA48"/>
  <c r="BZ48"/>
  <c r="BY48"/>
  <c r="BX48"/>
  <c r="BW48"/>
  <c r="BV48"/>
  <c r="BU48"/>
  <c r="BT48"/>
  <c r="BS48"/>
  <c r="BR48"/>
  <c r="BQ48"/>
  <c r="BP48"/>
  <c r="BM48"/>
  <c r="BK48"/>
  <c r="BJ48"/>
  <c r="BI48"/>
  <c r="BH48"/>
  <c r="BG48"/>
  <c r="BF48"/>
  <c r="BE48"/>
  <c r="BD48"/>
  <c r="BC48"/>
  <c r="BB48"/>
  <c r="AZ48"/>
  <c r="AY48"/>
  <c r="AX48"/>
  <c r="AW48"/>
  <c r="AV48"/>
  <c r="AU48"/>
  <c r="AT48"/>
  <c r="AS48"/>
  <c r="AR48"/>
  <c r="AQ48"/>
  <c r="AO48"/>
  <c r="AN48"/>
  <c r="AM48"/>
  <c r="AL48"/>
  <c r="AK48"/>
  <c r="AJ48"/>
  <c r="AI48"/>
  <c r="AH48"/>
  <c r="AG48"/>
  <c r="AF48"/>
  <c r="AD48"/>
  <c r="CA47"/>
  <c r="BZ47"/>
  <c r="BY47"/>
  <c r="BX47"/>
  <c r="BW47"/>
  <c r="BV47"/>
  <c r="BU47"/>
  <c r="BT47"/>
  <c r="BS47"/>
  <c r="BR47"/>
  <c r="BQ47"/>
  <c r="BP47"/>
  <c r="BM47"/>
  <c r="BK47"/>
  <c r="BJ47"/>
  <c r="BI47"/>
  <c r="BH47"/>
  <c r="BG47"/>
  <c r="BF47"/>
  <c r="BE47"/>
  <c r="BD47"/>
  <c r="BC47"/>
  <c r="BB47"/>
  <c r="AZ47"/>
  <c r="AY47"/>
  <c r="AX47"/>
  <c r="AW47"/>
  <c r="AV47"/>
  <c r="AU47"/>
  <c r="AT47"/>
  <c r="AS47"/>
  <c r="AR47"/>
  <c r="AQ47"/>
  <c r="AO47"/>
  <c r="AN47"/>
  <c r="AM47"/>
  <c r="AL47"/>
  <c r="AK47"/>
  <c r="AJ47"/>
  <c r="AI47"/>
  <c r="AH47"/>
  <c r="AG47"/>
  <c r="AF47"/>
  <c r="AD47"/>
  <c r="CA46"/>
  <c r="BZ46"/>
  <c r="BY46"/>
  <c r="BX46"/>
  <c r="BW46"/>
  <c r="BV46"/>
  <c r="BU46"/>
  <c r="BT46"/>
  <c r="BS46"/>
  <c r="BR46"/>
  <c r="BQ46"/>
  <c r="BP46"/>
  <c r="BM46"/>
  <c r="BK46"/>
  <c r="BJ46"/>
  <c r="BI46"/>
  <c r="BH46"/>
  <c r="BG46"/>
  <c r="BF46"/>
  <c r="BE46"/>
  <c r="BD46"/>
  <c r="BC46"/>
  <c r="BB46"/>
  <c r="AZ46"/>
  <c r="AY46"/>
  <c r="AX46"/>
  <c r="AW46"/>
  <c r="AV46"/>
  <c r="AU46"/>
  <c r="AT46"/>
  <c r="AS46"/>
  <c r="AR46"/>
  <c r="AQ46"/>
  <c r="AO46"/>
  <c r="AN46"/>
  <c r="AM46"/>
  <c r="AL46"/>
  <c r="AK46"/>
  <c r="AJ46"/>
  <c r="AI46"/>
  <c r="AH46"/>
  <c r="AG46"/>
  <c r="AF46"/>
  <c r="AD46"/>
  <c r="CA45"/>
  <c r="BZ45"/>
  <c r="BY45"/>
  <c r="BX45"/>
  <c r="BW45"/>
  <c r="BV45"/>
  <c r="BU45"/>
  <c r="BT45"/>
  <c r="BS45"/>
  <c r="BR45"/>
  <c r="BQ45"/>
  <c r="BP45"/>
  <c r="BM45"/>
  <c r="BK45"/>
  <c r="BJ45"/>
  <c r="BI45"/>
  <c r="BH45"/>
  <c r="BG45"/>
  <c r="BF45"/>
  <c r="BE45"/>
  <c r="BD45"/>
  <c r="BC45"/>
  <c r="BB45"/>
  <c r="AZ45"/>
  <c r="AY45"/>
  <c r="AX45"/>
  <c r="AW45"/>
  <c r="AV45"/>
  <c r="AU45"/>
  <c r="AT45"/>
  <c r="AS45"/>
  <c r="AR45"/>
  <c r="AQ45"/>
  <c r="AO45"/>
  <c r="AN45"/>
  <c r="AM45"/>
  <c r="AL45"/>
  <c r="AK45"/>
  <c r="AJ45"/>
  <c r="AI45"/>
  <c r="AH45"/>
  <c r="AG45"/>
  <c r="AF45"/>
  <c r="AD45"/>
  <c r="CA44"/>
  <c r="BZ44"/>
  <c r="BY44"/>
  <c r="BX44"/>
  <c r="BW44"/>
  <c r="BV44"/>
  <c r="BU44"/>
  <c r="BT44"/>
  <c r="BS44"/>
  <c r="BR44"/>
  <c r="BQ44"/>
  <c r="BP44"/>
  <c r="BM44"/>
  <c r="BK44"/>
  <c r="BJ44"/>
  <c r="BI44"/>
  <c r="BH44"/>
  <c r="BG44"/>
  <c r="BF44"/>
  <c r="BE44"/>
  <c r="BD44"/>
  <c r="BC44"/>
  <c r="BB44"/>
  <c r="AZ44"/>
  <c r="AY44"/>
  <c r="AX44"/>
  <c r="AW44"/>
  <c r="AV44"/>
  <c r="AU44"/>
  <c r="AT44"/>
  <c r="AS44"/>
  <c r="AR44"/>
  <c r="AQ44"/>
  <c r="AO44"/>
  <c r="AN44"/>
  <c r="AM44"/>
  <c r="AL44"/>
  <c r="AK44"/>
  <c r="AJ44"/>
  <c r="AI44"/>
  <c r="AH44"/>
  <c r="AG44"/>
  <c r="AF44"/>
  <c r="AD44"/>
  <c r="CA43"/>
  <c r="BZ43"/>
  <c r="BY43"/>
  <c r="BX43"/>
  <c r="BW43"/>
  <c r="BV43"/>
  <c r="BU43"/>
  <c r="BT43"/>
  <c r="BS43"/>
  <c r="BR43"/>
  <c r="BQ43"/>
  <c r="BP43"/>
  <c r="BM43"/>
  <c r="BK43"/>
  <c r="BJ43"/>
  <c r="BI43"/>
  <c r="BH43"/>
  <c r="BG43"/>
  <c r="BF43"/>
  <c r="BE43"/>
  <c r="BD43"/>
  <c r="BC43"/>
  <c r="BB43"/>
  <c r="AZ43"/>
  <c r="AY43"/>
  <c r="AX43"/>
  <c r="AW43"/>
  <c r="AV43"/>
  <c r="AU43"/>
  <c r="AT43"/>
  <c r="AS43"/>
  <c r="AR43"/>
  <c r="AQ43"/>
  <c r="AO43"/>
  <c r="AN43"/>
  <c r="AM43"/>
  <c r="AL43"/>
  <c r="AK43"/>
  <c r="AJ43"/>
  <c r="AI43"/>
  <c r="AH43"/>
  <c r="AG43"/>
  <c r="AF43"/>
  <c r="AD43"/>
  <c r="CA42"/>
  <c r="BZ42"/>
  <c r="BY42"/>
  <c r="BX42"/>
  <c r="BW42"/>
  <c r="BV42"/>
  <c r="BU42"/>
  <c r="BT42"/>
  <c r="BS42"/>
  <c r="BR42"/>
  <c r="BQ42"/>
  <c r="BP42"/>
  <c r="BM42"/>
  <c r="BK42"/>
  <c r="BJ42"/>
  <c r="BI42"/>
  <c r="BH42"/>
  <c r="BG42"/>
  <c r="BF42"/>
  <c r="BE42"/>
  <c r="BD42"/>
  <c r="BC42"/>
  <c r="BB42"/>
  <c r="AZ42"/>
  <c r="AY42"/>
  <c r="AX42"/>
  <c r="AW42"/>
  <c r="AV42"/>
  <c r="AU42"/>
  <c r="AT42"/>
  <c r="AS42"/>
  <c r="AR42"/>
  <c r="AQ42"/>
  <c r="AO42"/>
  <c r="AN42"/>
  <c r="AM42"/>
  <c r="AL42"/>
  <c r="AK42"/>
  <c r="AJ42"/>
  <c r="AI42"/>
  <c r="AH42"/>
  <c r="AG42"/>
  <c r="AF42"/>
  <c r="AD42"/>
  <c r="CA41"/>
  <c r="BZ41"/>
  <c r="BY41"/>
  <c r="BX41"/>
  <c r="BW41"/>
  <c r="BV41"/>
  <c r="BU41"/>
  <c r="BT41"/>
  <c r="BS41"/>
  <c r="BR41"/>
  <c r="BQ41"/>
  <c r="BP41"/>
  <c r="BM41"/>
  <c r="BK41"/>
  <c r="BJ41"/>
  <c r="BI41"/>
  <c r="BH41"/>
  <c r="BG41"/>
  <c r="BF41"/>
  <c r="BE41"/>
  <c r="BD41"/>
  <c r="BC41"/>
  <c r="BB41"/>
  <c r="AZ41"/>
  <c r="AY41"/>
  <c r="AX41"/>
  <c r="AW41"/>
  <c r="AV41"/>
  <c r="AU41"/>
  <c r="AT41"/>
  <c r="AS41"/>
  <c r="AR41"/>
  <c r="AQ41"/>
  <c r="AO41"/>
  <c r="AN41"/>
  <c r="AM41"/>
  <c r="AL41"/>
  <c r="AK41"/>
  <c r="AJ41"/>
  <c r="AI41"/>
  <c r="AH41"/>
  <c r="AG41"/>
  <c r="AF41"/>
  <c r="AD41"/>
  <c r="CA40"/>
  <c r="BZ40"/>
  <c r="BY40"/>
  <c r="BX40"/>
  <c r="BW40"/>
  <c r="BV40"/>
  <c r="BU40"/>
  <c r="BT40"/>
  <c r="BS40"/>
  <c r="BR40"/>
  <c r="BQ40"/>
  <c r="BP40"/>
  <c r="BM40"/>
  <c r="BK40"/>
  <c r="BJ40"/>
  <c r="BI40"/>
  <c r="BH40"/>
  <c r="BG40"/>
  <c r="BF40"/>
  <c r="BE40"/>
  <c r="BD40"/>
  <c r="BC40"/>
  <c r="BB40"/>
  <c r="AZ40"/>
  <c r="AY40"/>
  <c r="AX40"/>
  <c r="AW40"/>
  <c r="AV40"/>
  <c r="AU40"/>
  <c r="AT40"/>
  <c r="AS40"/>
  <c r="AR40"/>
  <c r="AQ40"/>
  <c r="AO40"/>
  <c r="AN40"/>
  <c r="AM40"/>
  <c r="AL40"/>
  <c r="AK40"/>
  <c r="AJ40"/>
  <c r="AI40"/>
  <c r="AH40"/>
  <c r="AG40"/>
  <c r="AF40"/>
  <c r="AD40"/>
  <c r="CA39"/>
  <c r="BZ39"/>
  <c r="BY39"/>
  <c r="BX39"/>
  <c r="BW39"/>
  <c r="BV39"/>
  <c r="BU39"/>
  <c r="BT39"/>
  <c r="BS39"/>
  <c r="BR39"/>
  <c r="BQ39"/>
  <c r="BP39"/>
  <c r="BM39"/>
  <c r="BK39"/>
  <c r="BJ39"/>
  <c r="BI39"/>
  <c r="BH39"/>
  <c r="BG39"/>
  <c r="BF39"/>
  <c r="BE39"/>
  <c r="BD39"/>
  <c r="BC39"/>
  <c r="BB39"/>
  <c r="AZ39"/>
  <c r="AY39"/>
  <c r="AX39"/>
  <c r="AW39"/>
  <c r="AV39"/>
  <c r="AU39"/>
  <c r="AT39"/>
  <c r="AS39"/>
  <c r="AR39"/>
  <c r="AQ39"/>
  <c r="AO39"/>
  <c r="AN39"/>
  <c r="AM39"/>
  <c r="AL39"/>
  <c r="AK39"/>
  <c r="AJ39"/>
  <c r="AI39"/>
  <c r="AH39"/>
  <c r="AG39"/>
  <c r="AF39"/>
  <c r="AD39"/>
  <c r="CA38"/>
  <c r="BZ38"/>
  <c r="BY38"/>
  <c r="BX38"/>
  <c r="BW38"/>
  <c r="BV38"/>
  <c r="BU38"/>
  <c r="BT38"/>
  <c r="BS38"/>
  <c r="BR38"/>
  <c r="BQ38"/>
  <c r="BP38"/>
  <c r="BM38"/>
  <c r="BK38"/>
  <c r="BJ38"/>
  <c r="BI38"/>
  <c r="BH38"/>
  <c r="BG38"/>
  <c r="BF38"/>
  <c r="BE38"/>
  <c r="BD38"/>
  <c r="BC38"/>
  <c r="BB38"/>
  <c r="AZ38"/>
  <c r="AY38"/>
  <c r="AX38"/>
  <c r="AW38"/>
  <c r="AV38"/>
  <c r="AU38"/>
  <c r="AT38"/>
  <c r="AS38"/>
  <c r="AR38"/>
  <c r="AQ38"/>
  <c r="AO38"/>
  <c r="AN38"/>
  <c r="AM38"/>
  <c r="AL38"/>
  <c r="AK38"/>
  <c r="AJ38"/>
  <c r="AI38"/>
  <c r="AH38"/>
  <c r="AG38"/>
  <c r="AF38"/>
  <c r="AD38"/>
  <c r="CA37"/>
  <c r="BZ37"/>
  <c r="BY37"/>
  <c r="BX37"/>
  <c r="BW37"/>
  <c r="BV37"/>
  <c r="BU37"/>
  <c r="BT37"/>
  <c r="BS37"/>
  <c r="BR37"/>
  <c r="BQ37"/>
  <c r="BP37"/>
  <c r="BM37"/>
  <c r="BK37"/>
  <c r="BJ37"/>
  <c r="BI37"/>
  <c r="BH37"/>
  <c r="BG37"/>
  <c r="BF37"/>
  <c r="BE37"/>
  <c r="BD37"/>
  <c r="BC37"/>
  <c r="BB37"/>
  <c r="AZ37"/>
  <c r="AY37"/>
  <c r="AX37"/>
  <c r="AW37"/>
  <c r="AV37"/>
  <c r="AU37"/>
  <c r="AT37"/>
  <c r="AS37"/>
  <c r="AR37"/>
  <c r="AQ37"/>
  <c r="AO37"/>
  <c r="AN37"/>
  <c r="AM37"/>
  <c r="AL37"/>
  <c r="AK37"/>
  <c r="AJ37"/>
  <c r="AI37"/>
  <c r="AH37"/>
  <c r="AG37"/>
  <c r="AF37"/>
  <c r="AD37"/>
  <c r="CA36"/>
  <c r="BZ36"/>
  <c r="BY36"/>
  <c r="BX36"/>
  <c r="BW36"/>
  <c r="BV36"/>
  <c r="BU36"/>
  <c r="BT36"/>
  <c r="BS36"/>
  <c r="BR36"/>
  <c r="BQ36"/>
  <c r="BP36"/>
  <c r="BM36"/>
  <c r="BK36"/>
  <c r="BJ36"/>
  <c r="BI36"/>
  <c r="BH36"/>
  <c r="BG36"/>
  <c r="BF36"/>
  <c r="BE36"/>
  <c r="BD36"/>
  <c r="BC36"/>
  <c r="BB36"/>
  <c r="AZ36"/>
  <c r="AY36"/>
  <c r="AX36"/>
  <c r="AW36"/>
  <c r="AV36"/>
  <c r="AU36"/>
  <c r="AT36"/>
  <c r="AS36"/>
  <c r="AR36"/>
  <c r="AQ36"/>
  <c r="AO36"/>
  <c r="AN36"/>
  <c r="AM36"/>
  <c r="AL36"/>
  <c r="AK36"/>
  <c r="AJ36"/>
  <c r="AI36"/>
  <c r="AH36"/>
  <c r="AG36"/>
  <c r="AF36"/>
  <c r="AD36"/>
  <c r="CA35"/>
  <c r="BZ35"/>
  <c r="BY35"/>
  <c r="BX35"/>
  <c r="BW35"/>
  <c r="BV35"/>
  <c r="BU35"/>
  <c r="BT35"/>
  <c r="BS35"/>
  <c r="BR35"/>
  <c r="BQ35"/>
  <c r="BP35"/>
  <c r="BM35"/>
  <c r="BK35"/>
  <c r="BJ35"/>
  <c r="BI35"/>
  <c r="BH35"/>
  <c r="BG35"/>
  <c r="BF35"/>
  <c r="BE35"/>
  <c r="BD35"/>
  <c r="BC35"/>
  <c r="BB35"/>
  <c r="AZ35"/>
  <c r="AY35"/>
  <c r="AX35"/>
  <c r="AW35"/>
  <c r="AV35"/>
  <c r="AU35"/>
  <c r="AT35"/>
  <c r="AS35"/>
  <c r="AR35"/>
  <c r="AQ35"/>
  <c r="AO35"/>
  <c r="AN35"/>
  <c r="AM35"/>
  <c r="AL35"/>
  <c r="AK35"/>
  <c r="AJ35"/>
  <c r="AI35"/>
  <c r="AH35"/>
  <c r="AG35"/>
  <c r="AF35"/>
  <c r="AD35"/>
  <c r="CA34"/>
  <c r="BZ34"/>
  <c r="BY34"/>
  <c r="BX34"/>
  <c r="BW34"/>
  <c r="BV34"/>
  <c r="BU34"/>
  <c r="BT34"/>
  <c r="BS34"/>
  <c r="BR34"/>
  <c r="BQ34"/>
  <c r="BP34"/>
  <c r="BM34"/>
  <c r="BK34"/>
  <c r="BJ34"/>
  <c r="BI34"/>
  <c r="BH34"/>
  <c r="BG34"/>
  <c r="BF34"/>
  <c r="BE34"/>
  <c r="BD34"/>
  <c r="BC34"/>
  <c r="BB34"/>
  <c r="AZ34"/>
  <c r="AY34"/>
  <c r="AX34"/>
  <c r="AW34"/>
  <c r="AV34"/>
  <c r="AU34"/>
  <c r="AT34"/>
  <c r="AS34"/>
  <c r="AR34"/>
  <c r="AQ34"/>
  <c r="AO34"/>
  <c r="AN34"/>
  <c r="AM34"/>
  <c r="AL34"/>
  <c r="AK34"/>
  <c r="AJ34"/>
  <c r="AI34"/>
  <c r="AH34"/>
  <c r="AG34"/>
  <c r="AF34"/>
  <c r="AD34"/>
  <c r="CA33"/>
  <c r="BZ33"/>
  <c r="BY33"/>
  <c r="BX33"/>
  <c r="BW33"/>
  <c r="BV33"/>
  <c r="BU33"/>
  <c r="BT33"/>
  <c r="BS33"/>
  <c r="BR33"/>
  <c r="BQ33"/>
  <c r="BP33"/>
  <c r="BM33"/>
  <c r="BK33"/>
  <c r="BJ33"/>
  <c r="BI33"/>
  <c r="BH33"/>
  <c r="BG33"/>
  <c r="BF33"/>
  <c r="BE33"/>
  <c r="BD33"/>
  <c r="BC33"/>
  <c r="BB33"/>
  <c r="AZ33"/>
  <c r="AY33"/>
  <c r="AX33"/>
  <c r="AW33"/>
  <c r="AV33"/>
  <c r="AU33"/>
  <c r="AT33"/>
  <c r="AS33"/>
  <c r="AR33"/>
  <c r="AQ33"/>
  <c r="AO33"/>
  <c r="AN33"/>
  <c r="AM33"/>
  <c r="AL33"/>
  <c r="AK33"/>
  <c r="AJ33"/>
  <c r="AI33"/>
  <c r="AH33"/>
  <c r="AG33"/>
  <c r="AF33"/>
  <c r="AD33"/>
  <c r="CA32"/>
  <c r="BZ32"/>
  <c r="BY32"/>
  <c r="BX32"/>
  <c r="BW32"/>
  <c r="BV32"/>
  <c r="BU32"/>
  <c r="BT32"/>
  <c r="BS32"/>
  <c r="BR32"/>
  <c r="BQ32"/>
  <c r="BP32"/>
  <c r="BM32"/>
  <c r="BK32"/>
  <c r="BJ32"/>
  <c r="BI32"/>
  <c r="BH32"/>
  <c r="BG32"/>
  <c r="BF32"/>
  <c r="BE32"/>
  <c r="BD32"/>
  <c r="BC32"/>
  <c r="BB32"/>
  <c r="AZ32"/>
  <c r="AY32"/>
  <c r="AX32"/>
  <c r="AW32"/>
  <c r="AV32"/>
  <c r="AU32"/>
  <c r="AT32"/>
  <c r="AS32"/>
  <c r="AR32"/>
  <c r="AQ32"/>
  <c r="AO32"/>
  <c r="AN32"/>
  <c r="AM32"/>
  <c r="AL32"/>
  <c r="AK32"/>
  <c r="AJ32"/>
  <c r="AI32"/>
  <c r="AH32"/>
  <c r="AG32"/>
  <c r="AF32"/>
  <c r="AD32"/>
  <c r="CA31"/>
  <c r="BZ31"/>
  <c r="BY31"/>
  <c r="BX31"/>
  <c r="BW31"/>
  <c r="BV31"/>
  <c r="BU31"/>
  <c r="BT31"/>
  <c r="BS31"/>
  <c r="BR31"/>
  <c r="BQ31"/>
  <c r="BP31"/>
  <c r="BM31"/>
  <c r="BK31"/>
  <c r="BJ31"/>
  <c r="BI31"/>
  <c r="BH31"/>
  <c r="BG31"/>
  <c r="BF31"/>
  <c r="BE31"/>
  <c r="BD31"/>
  <c r="BC31"/>
  <c r="BB31"/>
  <c r="AZ31"/>
  <c r="AY31"/>
  <c r="AX31"/>
  <c r="AW31"/>
  <c r="AV31"/>
  <c r="AU31"/>
  <c r="AT31"/>
  <c r="AS31"/>
  <c r="AR31"/>
  <c r="AQ31"/>
  <c r="AO31"/>
  <c r="AN31"/>
  <c r="AM31"/>
  <c r="AL31"/>
  <c r="AK31"/>
  <c r="AJ31"/>
  <c r="AI31"/>
  <c r="AH31"/>
  <c r="AG31"/>
  <c r="AF31"/>
  <c r="AD31"/>
  <c r="CA30"/>
  <c r="BZ30"/>
  <c r="BY30"/>
  <c r="BX30"/>
  <c r="BW30"/>
  <c r="BV30"/>
  <c r="BU30"/>
  <c r="BT30"/>
  <c r="BS30"/>
  <c r="BR30"/>
  <c r="BQ30"/>
  <c r="BP30"/>
  <c r="BM30"/>
  <c r="BK30"/>
  <c r="BJ30"/>
  <c r="BI30"/>
  <c r="BH30"/>
  <c r="BG30"/>
  <c r="BF30"/>
  <c r="BE30"/>
  <c r="BD30"/>
  <c r="BC30"/>
  <c r="BB30"/>
  <c r="AZ30"/>
  <c r="AY30"/>
  <c r="AX30"/>
  <c r="AW30"/>
  <c r="AV30"/>
  <c r="AU30"/>
  <c r="AT30"/>
  <c r="AS30"/>
  <c r="AR30"/>
  <c r="AQ30"/>
  <c r="AO30"/>
  <c r="AN30"/>
  <c r="AM30"/>
  <c r="AL30"/>
  <c r="AK30"/>
  <c r="AJ30"/>
  <c r="AI30"/>
  <c r="AH30"/>
  <c r="AG30"/>
  <c r="AF30"/>
  <c r="AD30"/>
  <c r="CA29"/>
  <c r="BZ29"/>
  <c r="BY29"/>
  <c r="BX29"/>
  <c r="BW29"/>
  <c r="BV29"/>
  <c r="BU29"/>
  <c r="BT29"/>
  <c r="BS29"/>
  <c r="BR29"/>
  <c r="BQ29"/>
  <c r="BP29"/>
  <c r="BM29"/>
  <c r="BK29"/>
  <c r="BJ29"/>
  <c r="BI29"/>
  <c r="BH29"/>
  <c r="BG29"/>
  <c r="BF29"/>
  <c r="BE29"/>
  <c r="BD29"/>
  <c r="BC29"/>
  <c r="BB29"/>
  <c r="AZ29"/>
  <c r="AY29"/>
  <c r="AX29"/>
  <c r="AW29"/>
  <c r="AV29"/>
  <c r="AU29"/>
  <c r="AT29"/>
  <c r="AS29"/>
  <c r="AR29"/>
  <c r="AQ29"/>
  <c r="AO29"/>
  <c r="AN29"/>
  <c r="AM29"/>
  <c r="AL29"/>
  <c r="AK29"/>
  <c r="AJ29"/>
  <c r="AI29"/>
  <c r="AH29"/>
  <c r="AG29"/>
  <c r="AF29"/>
  <c r="AD29"/>
  <c r="CA28"/>
  <c r="BZ28"/>
  <c r="BY28"/>
  <c r="BX28"/>
  <c r="BW28"/>
  <c r="BV28"/>
  <c r="BU28"/>
  <c r="BT28"/>
  <c r="BS28"/>
  <c r="BR28"/>
  <c r="BQ28"/>
  <c r="BP28"/>
  <c r="BM28"/>
  <c r="BK28"/>
  <c r="BJ28"/>
  <c r="BI28"/>
  <c r="BH28"/>
  <c r="BG28"/>
  <c r="BF28"/>
  <c r="BE28"/>
  <c r="BD28"/>
  <c r="BC28"/>
  <c r="BB28"/>
  <c r="AZ28"/>
  <c r="AY28"/>
  <c r="AX28"/>
  <c r="AW28"/>
  <c r="AV28"/>
  <c r="AU28"/>
  <c r="AT28"/>
  <c r="AS28"/>
  <c r="AR28"/>
  <c r="AQ28"/>
  <c r="AO28"/>
  <c r="AN28"/>
  <c r="AM28"/>
  <c r="AL28"/>
  <c r="AK28"/>
  <c r="AJ28"/>
  <c r="AI28"/>
  <c r="AH28"/>
  <c r="AG28"/>
  <c r="AF28"/>
  <c r="AD28"/>
  <c r="CA27"/>
  <c r="BZ27"/>
  <c r="BY27"/>
  <c r="BX27"/>
  <c r="BW27"/>
  <c r="BV27"/>
  <c r="BU27"/>
  <c r="BT27"/>
  <c r="BS27"/>
  <c r="BR27"/>
  <c r="BQ27"/>
  <c r="BP27"/>
  <c r="BM27"/>
  <c r="BK27"/>
  <c r="BJ27"/>
  <c r="BI27"/>
  <c r="BH27"/>
  <c r="BG27"/>
  <c r="BF27"/>
  <c r="BE27"/>
  <c r="BD27"/>
  <c r="BC27"/>
  <c r="BB27"/>
  <c r="AZ27"/>
  <c r="AY27"/>
  <c r="AX27"/>
  <c r="AW27"/>
  <c r="AV27"/>
  <c r="AU27"/>
  <c r="AT27"/>
  <c r="AS27"/>
  <c r="AR27"/>
  <c r="AQ27"/>
  <c r="AO27"/>
  <c r="AN27"/>
  <c r="AM27"/>
  <c r="AL27"/>
  <c r="AK27"/>
  <c r="AJ27"/>
  <c r="AI27"/>
  <c r="AH27"/>
  <c r="AG27"/>
  <c r="AF27"/>
  <c r="AD27"/>
  <c r="CA26"/>
  <c r="BZ26"/>
  <c r="BY26"/>
  <c r="BX26"/>
  <c r="BW26"/>
  <c r="BV26"/>
  <c r="BU26"/>
  <c r="BT26"/>
  <c r="BS26"/>
  <c r="BR26"/>
  <c r="BQ26"/>
  <c r="BP26"/>
  <c r="BM26"/>
  <c r="BK26"/>
  <c r="BJ26"/>
  <c r="BI26"/>
  <c r="BH26"/>
  <c r="BG26"/>
  <c r="BF26"/>
  <c r="BE26"/>
  <c r="BD26"/>
  <c r="BC26"/>
  <c r="BB26"/>
  <c r="AZ26"/>
  <c r="AY26"/>
  <c r="AX26"/>
  <c r="AW26"/>
  <c r="AV26"/>
  <c r="AU26"/>
  <c r="AT26"/>
  <c r="AS26"/>
  <c r="AR26"/>
  <c r="AQ26"/>
  <c r="AO26"/>
  <c r="AN26"/>
  <c r="AM26"/>
  <c r="AL26"/>
  <c r="AK26"/>
  <c r="AJ26"/>
  <c r="AI26"/>
  <c r="AH26"/>
  <c r="AG26"/>
  <c r="AF26"/>
  <c r="AD26"/>
  <c r="CA25"/>
  <c r="BZ25"/>
  <c r="BY25"/>
  <c r="BX25"/>
  <c r="BW25"/>
  <c r="BV25"/>
  <c r="BU25"/>
  <c r="BT25"/>
  <c r="BS25"/>
  <c r="BR25"/>
  <c r="BQ25"/>
  <c r="BP25"/>
  <c r="BM25"/>
  <c r="BK25"/>
  <c r="BJ25"/>
  <c r="BI25"/>
  <c r="BH25"/>
  <c r="BG25"/>
  <c r="BF25"/>
  <c r="BE25"/>
  <c r="BD25"/>
  <c r="BC25"/>
  <c r="BB25"/>
  <c r="AZ25"/>
  <c r="AY25"/>
  <c r="AX25"/>
  <c r="AW25"/>
  <c r="AV25"/>
  <c r="AU25"/>
  <c r="AT25"/>
  <c r="AS25"/>
  <c r="AR25"/>
  <c r="AQ25"/>
  <c r="AO25"/>
  <c r="AN25"/>
  <c r="AM25"/>
  <c r="AL25"/>
  <c r="AK25"/>
  <c r="AJ25"/>
  <c r="AI25"/>
  <c r="AH25"/>
  <c r="AG25"/>
  <c r="AF25"/>
  <c r="AD25"/>
  <c r="CA24"/>
  <c r="BZ24"/>
  <c r="BY24"/>
  <c r="BX24"/>
  <c r="BW24"/>
  <c r="BV24"/>
  <c r="BU24"/>
  <c r="BT24"/>
  <c r="BS24"/>
  <c r="BR24"/>
  <c r="BQ24"/>
  <c r="BP24"/>
  <c r="BM24"/>
  <c r="BK24"/>
  <c r="BJ24"/>
  <c r="BI24"/>
  <c r="BH24"/>
  <c r="BG24"/>
  <c r="BF24"/>
  <c r="BE24"/>
  <c r="BD24"/>
  <c r="BC24"/>
  <c r="BB24"/>
  <c r="AZ24"/>
  <c r="AY24"/>
  <c r="AX24"/>
  <c r="AW24"/>
  <c r="AV24"/>
  <c r="AU24"/>
  <c r="AT24"/>
  <c r="AS24"/>
  <c r="AR24"/>
  <c r="AQ24"/>
  <c r="AO24"/>
  <c r="AN24"/>
  <c r="AM24"/>
  <c r="AL24"/>
  <c r="AK24"/>
  <c r="AJ24"/>
  <c r="AI24"/>
  <c r="AH24"/>
  <c r="AG24"/>
  <c r="AF24"/>
  <c r="AD24"/>
  <c r="CA23"/>
  <c r="BZ23"/>
  <c r="BY23"/>
  <c r="BX23"/>
  <c r="BW23"/>
  <c r="BV23"/>
  <c r="BU23"/>
  <c r="BT23"/>
  <c r="BS23"/>
  <c r="BR23"/>
  <c r="BQ23"/>
  <c r="BP23"/>
  <c r="BM23"/>
  <c r="BK23"/>
  <c r="BJ23"/>
  <c r="BI23"/>
  <c r="BH23"/>
  <c r="BG23"/>
  <c r="BF23"/>
  <c r="BE23"/>
  <c r="BD23"/>
  <c r="BC23"/>
  <c r="BB23"/>
  <c r="AZ23"/>
  <c r="AY23"/>
  <c r="AX23"/>
  <c r="AW23"/>
  <c r="AV23"/>
  <c r="AU23"/>
  <c r="AT23"/>
  <c r="AS23"/>
  <c r="AR23"/>
  <c r="AQ23"/>
  <c r="AO23"/>
  <c r="AN23"/>
  <c r="AM23"/>
  <c r="AL23"/>
  <c r="AK23"/>
  <c r="AJ23"/>
  <c r="AI23"/>
  <c r="AH23"/>
  <c r="AG23"/>
  <c r="AF23"/>
  <c r="AD23"/>
  <c r="CA22"/>
  <c r="BZ22"/>
  <c r="BY22"/>
  <c r="BX22"/>
  <c r="BW22"/>
  <c r="BV22"/>
  <c r="BU22"/>
  <c r="BT22"/>
  <c r="BS22"/>
  <c r="BR22"/>
  <c r="BQ22"/>
  <c r="BP22"/>
  <c r="BM22"/>
  <c r="BK22"/>
  <c r="BJ22"/>
  <c r="BI22"/>
  <c r="BH22"/>
  <c r="BG22"/>
  <c r="BF22"/>
  <c r="BE22"/>
  <c r="BD22"/>
  <c r="BC22"/>
  <c r="BB22"/>
  <c r="AZ22"/>
  <c r="AY22"/>
  <c r="AX22"/>
  <c r="AW22"/>
  <c r="AV22"/>
  <c r="AU22"/>
  <c r="AT22"/>
  <c r="AS22"/>
  <c r="AR22"/>
  <c r="AQ22"/>
  <c r="AO22"/>
  <c r="AN22"/>
  <c r="AM22"/>
  <c r="AL22"/>
  <c r="AK22"/>
  <c r="AJ22"/>
  <c r="AI22"/>
  <c r="AH22"/>
  <c r="AG22"/>
  <c r="AF22"/>
  <c r="AD22"/>
  <c r="CA21"/>
  <c r="BZ21"/>
  <c r="BY21"/>
  <c r="BX21"/>
  <c r="BW21"/>
  <c r="BV21"/>
  <c r="BU21"/>
  <c r="BT21"/>
  <c r="BS21"/>
  <c r="BR21"/>
  <c r="BQ21"/>
  <c r="BP21"/>
  <c r="BM21"/>
  <c r="BK21"/>
  <c r="BJ21"/>
  <c r="BI21"/>
  <c r="BH21"/>
  <c r="BG21"/>
  <c r="BF21"/>
  <c r="BE21"/>
  <c r="BD21"/>
  <c r="BC21"/>
  <c r="BB21"/>
  <c r="AZ21"/>
  <c r="AY21"/>
  <c r="AX21"/>
  <c r="AW21"/>
  <c r="AV21"/>
  <c r="AU21"/>
  <c r="AT21"/>
  <c r="AS21"/>
  <c r="AR21"/>
  <c r="AQ21"/>
  <c r="AO21"/>
  <c r="AN21"/>
  <c r="AM21"/>
  <c r="AL21"/>
  <c r="AK21"/>
  <c r="AJ21"/>
  <c r="AI21"/>
  <c r="AH21"/>
  <c r="AG21"/>
  <c r="AF21"/>
  <c r="AD21"/>
  <c r="CA20"/>
  <c r="BZ20"/>
  <c r="BY20"/>
  <c r="BX20"/>
  <c r="BW20"/>
  <c r="BV20"/>
  <c r="BU20"/>
  <c r="BT20"/>
  <c r="BS20"/>
  <c r="BR20"/>
  <c r="BQ20"/>
  <c r="BP20"/>
  <c r="BM20"/>
  <c r="BK20"/>
  <c r="BJ20"/>
  <c r="BI20"/>
  <c r="BH20"/>
  <c r="BG20"/>
  <c r="BF20"/>
  <c r="BE20"/>
  <c r="BD20"/>
  <c r="BC20"/>
  <c r="BB20"/>
  <c r="AZ20"/>
  <c r="AY20"/>
  <c r="AX20"/>
  <c r="AW20"/>
  <c r="AV20"/>
  <c r="AU20"/>
  <c r="AT20"/>
  <c r="AS20"/>
  <c r="AR20"/>
  <c r="AQ20"/>
  <c r="AO20"/>
  <c r="AN20"/>
  <c r="AM20"/>
  <c r="AL20"/>
  <c r="AK20"/>
  <c r="AJ20"/>
  <c r="AI20"/>
  <c r="AH20"/>
  <c r="AG20"/>
  <c r="AF20"/>
  <c r="AD20"/>
  <c r="CA19"/>
  <c r="BZ19"/>
  <c r="BY19"/>
  <c r="BX19"/>
  <c r="BW19"/>
  <c r="BV19"/>
  <c r="BU19"/>
  <c r="BT19"/>
  <c r="BS19"/>
  <c r="BR19"/>
  <c r="BQ19"/>
  <c r="BP19"/>
  <c r="BM19"/>
  <c r="BK19"/>
  <c r="BJ19"/>
  <c r="BI19"/>
  <c r="BH19"/>
  <c r="BG19"/>
  <c r="BF19"/>
  <c r="BE19"/>
  <c r="BD19"/>
  <c r="BC19"/>
  <c r="BB19"/>
  <c r="AZ19"/>
  <c r="AY19"/>
  <c r="AX19"/>
  <c r="AW19"/>
  <c r="AV19"/>
  <c r="AU19"/>
  <c r="AT19"/>
  <c r="AS19"/>
  <c r="AR19"/>
  <c r="AQ19"/>
  <c r="AO19"/>
  <c r="AN19"/>
  <c r="AM19"/>
  <c r="AL19"/>
  <c r="AK19"/>
  <c r="AJ19"/>
  <c r="AI19"/>
  <c r="AH19"/>
  <c r="AG19"/>
  <c r="AF19"/>
  <c r="AD19"/>
  <c r="CA18"/>
  <c r="BZ18"/>
  <c r="BY18"/>
  <c r="BX18"/>
  <c r="BW18"/>
  <c r="BV18"/>
  <c r="BU18"/>
  <c r="BT18"/>
  <c r="BS18"/>
  <c r="BR18"/>
  <c r="BQ18"/>
  <c r="BP18"/>
  <c r="BM18"/>
  <c r="BK18"/>
  <c r="BJ18"/>
  <c r="BI18"/>
  <c r="BH18"/>
  <c r="BG18"/>
  <c r="BF18"/>
  <c r="BE18"/>
  <c r="BD18"/>
  <c r="BC18"/>
  <c r="BB18"/>
  <c r="AZ18"/>
  <c r="AY18"/>
  <c r="AX18"/>
  <c r="AW18"/>
  <c r="AV18"/>
  <c r="AU18"/>
  <c r="AT18"/>
  <c r="AS18"/>
  <c r="AR18"/>
  <c r="AQ18"/>
  <c r="AO18"/>
  <c r="AN18"/>
  <c r="AM18"/>
  <c r="AL18"/>
  <c r="AK18"/>
  <c r="AJ18"/>
  <c r="AI18"/>
  <c r="AH18"/>
  <c r="AG18"/>
  <c r="AF18"/>
  <c r="AD18"/>
  <c r="CA17"/>
  <c r="BZ17"/>
  <c r="BY17"/>
  <c r="BX17"/>
  <c r="BW17"/>
  <c r="BV17"/>
  <c r="BU17"/>
  <c r="BT17"/>
  <c r="BS17"/>
  <c r="BR17"/>
  <c r="BQ17"/>
  <c r="BP17"/>
  <c r="BM17"/>
  <c r="BK17"/>
  <c r="BJ17"/>
  <c r="BI17"/>
  <c r="BH17"/>
  <c r="BG17"/>
  <c r="BF17"/>
  <c r="BE17"/>
  <c r="BD17"/>
  <c r="BC17"/>
  <c r="BB17"/>
  <c r="AZ17"/>
  <c r="AY17"/>
  <c r="AX17"/>
  <c r="AW17"/>
  <c r="AV17"/>
  <c r="AU17"/>
  <c r="AT17"/>
  <c r="AS17"/>
  <c r="AR17"/>
  <c r="AQ17"/>
  <c r="AO17"/>
  <c r="AN17"/>
  <c r="AM17"/>
  <c r="AL17"/>
  <c r="AK17"/>
  <c r="AJ17"/>
  <c r="AI17"/>
  <c r="AH17"/>
  <c r="AG17"/>
  <c r="AF17"/>
  <c r="AD17"/>
  <c r="CA16"/>
  <c r="BZ16"/>
  <c r="BY16"/>
  <c r="BX16"/>
  <c r="BW16"/>
  <c r="BV16"/>
  <c r="BU16"/>
  <c r="BT16"/>
  <c r="BS16"/>
  <c r="BR16"/>
  <c r="BQ16"/>
  <c r="BP16"/>
  <c r="BM16"/>
  <c r="BK16"/>
  <c r="BJ16"/>
  <c r="BI16"/>
  <c r="BH16"/>
  <c r="BG16"/>
  <c r="BF16"/>
  <c r="BE16"/>
  <c r="BD16"/>
  <c r="BC16"/>
  <c r="BB16"/>
  <c r="AZ16"/>
  <c r="AY16"/>
  <c r="AX16"/>
  <c r="AW16"/>
  <c r="AV16"/>
  <c r="AU16"/>
  <c r="AT16"/>
  <c r="AS16"/>
  <c r="AR16"/>
  <c r="AQ16"/>
  <c r="AO16"/>
  <c r="AN16"/>
  <c r="AM16"/>
  <c r="AL16"/>
  <c r="AK16"/>
  <c r="AJ16"/>
  <c r="AI16"/>
  <c r="AH16"/>
  <c r="AG16"/>
  <c r="AF16"/>
  <c r="AD16"/>
  <c r="CA15"/>
  <c r="BZ15"/>
  <c r="BY15"/>
  <c r="BX15"/>
  <c r="BW15"/>
  <c r="BV15"/>
  <c r="BU15"/>
  <c r="BT15"/>
  <c r="BS15"/>
  <c r="BR15"/>
  <c r="BQ15"/>
  <c r="BP15"/>
  <c r="BM15"/>
  <c r="BK15"/>
  <c r="BJ15"/>
  <c r="BI15"/>
  <c r="BH15"/>
  <c r="BG15"/>
  <c r="BF15"/>
  <c r="BE15"/>
  <c r="BD15"/>
  <c r="BC15"/>
  <c r="BB15"/>
  <c r="AZ15"/>
  <c r="AY15"/>
  <c r="AX15"/>
  <c r="AW15"/>
  <c r="AV15"/>
  <c r="AU15"/>
  <c r="AT15"/>
  <c r="AS15"/>
  <c r="AR15"/>
  <c r="AQ15"/>
  <c r="AO15"/>
  <c r="AN15"/>
  <c r="AM15"/>
  <c r="AL15"/>
  <c r="AK15"/>
  <c r="AJ15"/>
  <c r="AI15"/>
  <c r="AH15"/>
  <c r="AG15"/>
  <c r="AF15"/>
  <c r="AD15"/>
  <c r="CA14"/>
  <c r="BZ14"/>
  <c r="BY14"/>
  <c r="BX14"/>
  <c r="BW14"/>
  <c r="BV14"/>
  <c r="BU14"/>
  <c r="BT14"/>
  <c r="BS14"/>
  <c r="BR14"/>
  <c r="BQ14"/>
  <c r="BP14"/>
  <c r="BM14"/>
  <c r="BK14"/>
  <c r="BJ14"/>
  <c r="BI14"/>
  <c r="BH14"/>
  <c r="BG14"/>
  <c r="BF14"/>
  <c r="BE14"/>
  <c r="BD14"/>
  <c r="BC14"/>
  <c r="BB14"/>
  <c r="AZ14"/>
  <c r="AY14"/>
  <c r="AX14"/>
  <c r="AW14"/>
  <c r="AV14"/>
  <c r="AU14"/>
  <c r="AT14"/>
  <c r="AS14"/>
  <c r="AR14"/>
  <c r="AQ14"/>
  <c r="AO14"/>
  <c r="AN14"/>
  <c r="AM14"/>
  <c r="AL14"/>
  <c r="AK14"/>
  <c r="AJ14"/>
  <c r="AI14"/>
  <c r="AH14"/>
  <c r="AG14"/>
  <c r="AF14"/>
  <c r="AD14"/>
  <c r="CA13"/>
  <c r="BZ13"/>
  <c r="BY13"/>
  <c r="BX13"/>
  <c r="BW13"/>
  <c r="BV13"/>
  <c r="BU13"/>
  <c r="BT13"/>
  <c r="BS13"/>
  <c r="BR13"/>
  <c r="BQ13"/>
  <c r="BP13"/>
  <c r="BM13"/>
  <c r="BK13"/>
  <c r="BJ13"/>
  <c r="BI13"/>
  <c r="BH13"/>
  <c r="BG13"/>
  <c r="BF13"/>
  <c r="BE13"/>
  <c r="BD13"/>
  <c r="BC13"/>
  <c r="BB13"/>
  <c r="AZ13"/>
  <c r="AY13"/>
  <c r="AX13"/>
  <c r="AW13"/>
  <c r="AV13"/>
  <c r="AU13"/>
  <c r="AT13"/>
  <c r="AS13"/>
  <c r="AR13"/>
  <c r="AQ13"/>
  <c r="AO13"/>
  <c r="AN13"/>
  <c r="AM13"/>
  <c r="AL13"/>
  <c r="AK13"/>
  <c r="AJ13"/>
  <c r="AI13"/>
  <c r="AH13"/>
  <c r="AG13"/>
  <c r="AF13"/>
  <c r="AD13"/>
  <c r="CA12"/>
  <c r="BZ12"/>
  <c r="BY12"/>
  <c r="BX12"/>
  <c r="BW12"/>
  <c r="BV12"/>
  <c r="BU12"/>
  <c r="BT12"/>
  <c r="BS12"/>
  <c r="BR12"/>
  <c r="BQ12"/>
  <c r="BP12"/>
  <c r="BM12"/>
  <c r="BK12"/>
  <c r="BJ12"/>
  <c r="BI12"/>
  <c r="BH12"/>
  <c r="BG12"/>
  <c r="BF12"/>
  <c r="BE12"/>
  <c r="BD12"/>
  <c r="BC12"/>
  <c r="BB12"/>
  <c r="AZ12"/>
  <c r="AY12"/>
  <c r="AX12"/>
  <c r="AW12"/>
  <c r="AV12"/>
  <c r="AU12"/>
  <c r="AT12"/>
  <c r="AS12"/>
  <c r="AR12"/>
  <c r="AQ12"/>
  <c r="AO12"/>
  <c r="AN12"/>
  <c r="AM12"/>
  <c r="AL12"/>
  <c r="AK12"/>
  <c r="AJ12"/>
  <c r="AI12"/>
  <c r="AH12"/>
  <c r="AG12"/>
  <c r="AF12"/>
  <c r="AD12"/>
  <c r="CA11"/>
  <c r="BZ11"/>
  <c r="BY11"/>
  <c r="BX11"/>
  <c r="BW11"/>
  <c r="BV11"/>
  <c r="BU11"/>
  <c r="BT11"/>
  <c r="BS11"/>
  <c r="BR11"/>
  <c r="BQ11"/>
  <c r="BP11"/>
  <c r="BM11"/>
  <c r="BK11"/>
  <c r="BJ11"/>
  <c r="BI11"/>
  <c r="BH11"/>
  <c r="BG11"/>
  <c r="BF11"/>
  <c r="BE11"/>
  <c r="BD11"/>
  <c r="BC11"/>
  <c r="BB11"/>
  <c r="AZ11"/>
  <c r="AY11"/>
  <c r="AX11"/>
  <c r="AW11"/>
  <c r="AV11"/>
  <c r="AU11"/>
  <c r="AT11"/>
  <c r="AS11"/>
  <c r="AR11"/>
  <c r="AQ11"/>
  <c r="AO11"/>
  <c r="AN11"/>
  <c r="AM11"/>
  <c r="AL11"/>
  <c r="AK11"/>
  <c r="AJ11"/>
  <c r="AI11"/>
  <c r="AH11"/>
  <c r="AG11"/>
  <c r="AF11"/>
  <c r="AD11"/>
  <c r="CA10"/>
  <c r="BZ10"/>
  <c r="BY10"/>
  <c r="BX10"/>
  <c r="BW10"/>
  <c r="BV10"/>
  <c r="BU10"/>
  <c r="BT10"/>
  <c r="BS10"/>
  <c r="BR10"/>
  <c r="BQ10"/>
  <c r="BP10"/>
  <c r="BM10"/>
  <c r="BK10"/>
  <c r="BJ10"/>
  <c r="BI10"/>
  <c r="BH10"/>
  <c r="BG10"/>
  <c r="BF10"/>
  <c r="BE10"/>
  <c r="BD10"/>
  <c r="BC10"/>
  <c r="BB10"/>
  <c r="AZ10"/>
  <c r="AY10"/>
  <c r="AX10"/>
  <c r="AW10"/>
  <c r="AV10"/>
  <c r="AU10"/>
  <c r="AT10"/>
  <c r="AS10"/>
  <c r="AR10"/>
  <c r="AQ10"/>
  <c r="AO10"/>
  <c r="AN10"/>
  <c r="AM10"/>
  <c r="AL10"/>
  <c r="AK10"/>
  <c r="AJ10"/>
  <c r="AI10"/>
  <c r="AH10"/>
  <c r="AG10"/>
  <c r="AF10"/>
  <c r="AD10"/>
  <c r="CA9"/>
  <c r="BZ9"/>
  <c r="BY9"/>
  <c r="BX9"/>
  <c r="BW9"/>
  <c r="BV9"/>
  <c r="BU9"/>
  <c r="BT9"/>
  <c r="BS9"/>
  <c r="BR9"/>
  <c r="BQ9"/>
  <c r="BP9"/>
  <c r="BM9"/>
  <c r="BK9"/>
  <c r="BJ9"/>
  <c r="BI9"/>
  <c r="BH9"/>
  <c r="BG9"/>
  <c r="BF9"/>
  <c r="BE9"/>
  <c r="BD9"/>
  <c r="BC9"/>
  <c r="BB9"/>
  <c r="AZ9"/>
  <c r="AY9"/>
  <c r="AX9"/>
  <c r="AW9"/>
  <c r="AV9"/>
  <c r="AU9"/>
  <c r="AT9"/>
  <c r="AS9"/>
  <c r="AR9"/>
  <c r="AQ9"/>
  <c r="AO9"/>
  <c r="AN9"/>
  <c r="AM9"/>
  <c r="AL9"/>
  <c r="AK9"/>
  <c r="AJ9"/>
  <c r="AI9"/>
  <c r="AH9"/>
  <c r="AG9"/>
  <c r="AF9"/>
  <c r="AD9"/>
  <c r="CA8"/>
  <c r="BZ8"/>
  <c r="BY8"/>
  <c r="BX8"/>
  <c r="BW8"/>
  <c r="BV8"/>
  <c r="BU8"/>
  <c r="BT8"/>
  <c r="BS8"/>
  <c r="BR8"/>
  <c r="BQ8"/>
  <c r="BP8"/>
  <c r="BM8"/>
  <c r="BK8"/>
  <c r="BJ8"/>
  <c r="BI8"/>
  <c r="BH8"/>
  <c r="BG8"/>
  <c r="BF8"/>
  <c r="BE8"/>
  <c r="BD8"/>
  <c r="BC8"/>
  <c r="BB8"/>
  <c r="AZ8"/>
  <c r="AY8"/>
  <c r="AX8"/>
  <c r="AW8"/>
  <c r="AV8"/>
  <c r="AU8"/>
  <c r="AT8"/>
  <c r="AS8"/>
  <c r="AR8"/>
  <c r="AQ8"/>
  <c r="AO8"/>
  <c r="AN8"/>
  <c r="AM8"/>
  <c r="AL8"/>
  <c r="AK8"/>
  <c r="AJ8"/>
  <c r="AI8"/>
  <c r="AH8"/>
  <c r="AG8"/>
  <c r="AF8"/>
  <c r="AD8"/>
  <c r="CA7"/>
  <c r="BZ7"/>
  <c r="BY7"/>
  <c r="BX7"/>
  <c r="BW7"/>
  <c r="BV7"/>
  <c r="BU7"/>
  <c r="BT7"/>
  <c r="BS7"/>
  <c r="BR7"/>
  <c r="BQ7"/>
  <c r="BP7"/>
  <c r="BM7"/>
  <c r="BK7"/>
  <c r="BJ7"/>
  <c r="BI7"/>
  <c r="BH7"/>
  <c r="BG7"/>
  <c r="BF7"/>
  <c r="BE7"/>
  <c r="BD7"/>
  <c r="BC7"/>
  <c r="BB7"/>
  <c r="AZ7"/>
  <c r="AY7"/>
  <c r="AX7"/>
  <c r="AW7"/>
  <c r="AV7"/>
  <c r="AU7"/>
  <c r="AT7"/>
  <c r="AS7"/>
  <c r="AR7"/>
  <c r="AQ7"/>
  <c r="AO7"/>
  <c r="AN7"/>
  <c r="AM7"/>
  <c r="AL7"/>
  <c r="AK7"/>
  <c r="AJ7"/>
  <c r="AI7"/>
  <c r="AH7"/>
  <c r="AG7"/>
  <c r="AF7"/>
  <c r="AD7"/>
  <c r="CA6"/>
  <c r="BZ6"/>
  <c r="BY6"/>
  <c r="BX6"/>
  <c r="BW6"/>
  <c r="BV6"/>
  <c r="BU6"/>
  <c r="BT6"/>
  <c r="BS6"/>
  <c r="BR6"/>
  <c r="BQ6"/>
  <c r="BP6"/>
  <c r="BM6"/>
  <c r="BK6"/>
  <c r="BJ6"/>
  <c r="BI6"/>
  <c r="BH6"/>
  <c r="BG6"/>
  <c r="BF6"/>
  <c r="BE6"/>
  <c r="BD6"/>
  <c r="BC6"/>
  <c r="BB6"/>
  <c r="AZ6"/>
  <c r="AY6"/>
  <c r="AX6"/>
  <c r="AW6"/>
  <c r="AV6"/>
  <c r="AU6"/>
  <c r="AT6"/>
  <c r="AS6"/>
  <c r="AR6"/>
  <c r="AQ6"/>
  <c r="AO6"/>
  <c r="AN6"/>
  <c r="AM6"/>
  <c r="AL6"/>
  <c r="AK6"/>
  <c r="AJ6"/>
  <c r="AI6"/>
  <c r="AH6"/>
  <c r="AG6"/>
  <c r="AF6"/>
  <c r="AD6"/>
  <c r="CA5"/>
  <c r="BZ5"/>
  <c r="BY5"/>
  <c r="BX5"/>
  <c r="BW5"/>
  <c r="BV5"/>
  <c r="BU5"/>
  <c r="BT5"/>
  <c r="BS5"/>
  <c r="BR5"/>
  <c r="BQ5"/>
  <c r="BP5"/>
  <c r="BM5"/>
  <c r="BK5"/>
  <c r="BJ5"/>
  <c r="BI5"/>
  <c r="BH5"/>
  <c r="BG5"/>
  <c r="BF5"/>
  <c r="BE5"/>
  <c r="BD5"/>
  <c r="BC5"/>
  <c r="BB5"/>
  <c r="AZ5"/>
  <c r="AY5"/>
  <c r="AX5"/>
  <c r="AW5"/>
  <c r="AV5"/>
  <c r="AU5"/>
  <c r="AT5"/>
  <c r="AS5"/>
  <c r="AR5"/>
  <c r="AQ5"/>
  <c r="AO5"/>
  <c r="AN5"/>
  <c r="AM5"/>
  <c r="AL5"/>
  <c r="AK5"/>
  <c r="AJ5"/>
  <c r="AI5"/>
  <c r="AH5"/>
  <c r="AG5"/>
  <c r="AF5"/>
  <c r="AD5"/>
  <c r="CG26" i="46"/>
  <c r="CE26"/>
  <c r="N26"/>
  <c r="M26"/>
  <c r="L26"/>
  <c r="K26"/>
  <c r="J26"/>
  <c r="I26"/>
  <c r="CJ25"/>
  <c r="CI25"/>
  <c r="CG25"/>
  <c r="CE25"/>
  <c r="N25"/>
  <c r="M25"/>
  <c r="K25"/>
  <c r="J25"/>
  <c r="I25"/>
  <c r="CJ24"/>
  <c r="CI24"/>
  <c r="CG24"/>
  <c r="CE24"/>
  <c r="N24"/>
  <c r="M24"/>
  <c r="K24"/>
  <c r="J24"/>
  <c r="I24"/>
  <c r="CJ23"/>
  <c r="CI23"/>
  <c r="CG23"/>
  <c r="N23"/>
  <c r="M23"/>
  <c r="K23"/>
  <c r="J23"/>
  <c r="I23"/>
  <c r="CJ20"/>
  <c r="CI20"/>
  <c r="CG20"/>
  <c r="CE20"/>
  <c r="N20"/>
  <c r="M20"/>
  <c r="K20"/>
  <c r="J20"/>
  <c r="I20"/>
  <c r="CJ19"/>
  <c r="CI19"/>
  <c r="CG19"/>
  <c r="N19"/>
  <c r="M19"/>
  <c r="K19"/>
  <c r="J19"/>
  <c r="I19"/>
  <c r="CJ18"/>
  <c r="CI18"/>
  <c r="CG18"/>
  <c r="CE18"/>
  <c r="N18"/>
  <c r="M18"/>
  <c r="K18"/>
  <c r="J18"/>
  <c r="I18"/>
  <c r="CJ17"/>
  <c r="CI17"/>
  <c r="CG17"/>
  <c r="CE17"/>
  <c r="N17"/>
  <c r="M17"/>
  <c r="K17"/>
  <c r="J17"/>
  <c r="I17"/>
  <c r="CJ16"/>
  <c r="CI16"/>
  <c r="CG16"/>
  <c r="CE16"/>
  <c r="N16"/>
  <c r="M16"/>
  <c r="K16"/>
  <c r="J16"/>
  <c r="I16"/>
  <c r="CJ15"/>
  <c r="CI15"/>
  <c r="CG15"/>
  <c r="N15"/>
  <c r="M15"/>
  <c r="K15"/>
  <c r="J15"/>
  <c r="I15"/>
  <c r="CJ12"/>
  <c r="CI12"/>
  <c r="CG12"/>
  <c r="CE12"/>
  <c r="N12"/>
  <c r="M12"/>
  <c r="K12"/>
  <c r="J12"/>
  <c r="I12"/>
  <c r="CJ11"/>
  <c r="CI11"/>
  <c r="CG11"/>
  <c r="CE11"/>
  <c r="N11"/>
  <c r="M11"/>
  <c r="K11"/>
  <c r="J11"/>
  <c r="I11"/>
  <c r="CC3"/>
  <c r="CB3"/>
  <c r="CA3"/>
  <c r="BZ3"/>
  <c r="BY3"/>
  <c r="BX3"/>
  <c r="BW3"/>
  <c r="BV3"/>
  <c r="BU3"/>
  <c r="BT3"/>
  <c r="BS3"/>
  <c r="BR3"/>
  <c r="BQ3"/>
  <c r="BP3"/>
  <c r="BO3"/>
  <c r="BN3"/>
  <c r="BM3"/>
  <c r="BL3"/>
  <c r="BK3"/>
  <c r="BJ3"/>
  <c r="BI3"/>
  <c r="BH3"/>
  <c r="BG3"/>
  <c r="BF3"/>
  <c r="BE3"/>
  <c r="BD3"/>
  <c r="BC3"/>
  <c r="BB3"/>
  <c r="BA3"/>
  <c r="AZ3"/>
  <c r="AY3"/>
  <c r="AX3"/>
  <c r="AW3"/>
  <c r="AV3"/>
  <c r="AU3"/>
  <c r="G2"/>
  <c r="DS54" i="44"/>
  <c r="DR54"/>
  <c r="DP54"/>
  <c r="DN54"/>
  <c r="M54"/>
  <c r="K54"/>
  <c r="J54"/>
  <c r="I54"/>
  <c r="DS53"/>
  <c r="DR53"/>
  <c r="DP53"/>
  <c r="DN53"/>
  <c r="N53"/>
  <c r="M53"/>
  <c r="K53"/>
  <c r="J53"/>
  <c r="I53"/>
  <c r="DS52"/>
  <c r="DR52"/>
  <c r="DP52"/>
  <c r="DN52"/>
  <c r="N52"/>
  <c r="M52"/>
  <c r="K52"/>
  <c r="J52"/>
  <c r="I52"/>
  <c r="DS51"/>
  <c r="DR51"/>
  <c r="DP51"/>
  <c r="DN51"/>
  <c r="N51"/>
  <c r="M51"/>
  <c r="K51"/>
  <c r="J51"/>
  <c r="I51"/>
  <c r="DS50"/>
  <c r="DR50"/>
  <c r="DP50"/>
  <c r="DN50"/>
  <c r="N50"/>
  <c r="M50"/>
  <c r="K50"/>
  <c r="J50"/>
  <c r="I50"/>
  <c r="DS49"/>
  <c r="DR49"/>
  <c r="DP49"/>
  <c r="DN49"/>
  <c r="N49"/>
  <c r="M49"/>
  <c r="K49"/>
  <c r="J49"/>
  <c r="I49"/>
  <c r="DS48"/>
  <c r="DR48"/>
  <c r="DP48"/>
  <c r="DN48"/>
  <c r="N48"/>
  <c r="M48"/>
  <c r="K48"/>
  <c r="J48"/>
  <c r="I48"/>
  <c r="DS47"/>
  <c r="DR47"/>
  <c r="DP47"/>
  <c r="DN47"/>
  <c r="N47"/>
  <c r="M47"/>
  <c r="K47"/>
  <c r="J47"/>
  <c r="I47"/>
  <c r="DS46"/>
  <c r="DR46"/>
  <c r="DP46"/>
  <c r="DN46"/>
  <c r="N46"/>
  <c r="M46"/>
  <c r="K46"/>
  <c r="J46"/>
  <c r="I46"/>
  <c r="DS45"/>
  <c r="DR45"/>
  <c r="DP45"/>
  <c r="DN45"/>
  <c r="N45"/>
  <c r="M45"/>
  <c r="K45"/>
  <c r="J45"/>
  <c r="I45"/>
  <c r="DS44"/>
  <c r="DR44"/>
  <c r="DP44"/>
  <c r="DN44"/>
  <c r="N44"/>
  <c r="M44"/>
  <c r="K44"/>
  <c r="J44"/>
  <c r="I44"/>
  <c r="DS43"/>
  <c r="DR43"/>
  <c r="DP43"/>
  <c r="DN43"/>
  <c r="N43"/>
  <c r="M43"/>
  <c r="K43"/>
  <c r="J43"/>
  <c r="I43"/>
  <c r="DS42"/>
  <c r="DR42"/>
  <c r="DP42"/>
  <c r="DN42"/>
  <c r="N42"/>
  <c r="M42"/>
  <c r="K42"/>
  <c r="J42"/>
  <c r="I42"/>
  <c r="DS41"/>
  <c r="DR41"/>
  <c r="DP41"/>
  <c r="DN41"/>
  <c r="N41"/>
  <c r="M41"/>
  <c r="K41"/>
  <c r="J41"/>
  <c r="I41"/>
  <c r="DS40"/>
  <c r="DR40"/>
  <c r="DP40"/>
  <c r="DN40"/>
  <c r="N40"/>
  <c r="M40"/>
  <c r="K40"/>
  <c r="J40"/>
  <c r="I40"/>
  <c r="DS39"/>
  <c r="DR39"/>
  <c r="DP39"/>
  <c r="DN39"/>
  <c r="N39"/>
  <c r="M39"/>
  <c r="K39"/>
  <c r="J39"/>
  <c r="I39"/>
  <c r="DS38"/>
  <c r="DR38"/>
  <c r="DP38"/>
  <c r="DN38"/>
  <c r="N38"/>
  <c r="M38"/>
  <c r="K38"/>
  <c r="J38"/>
  <c r="I38"/>
  <c r="DS37"/>
  <c r="DR37"/>
  <c r="DP37"/>
  <c r="DN37"/>
  <c r="N37"/>
  <c r="M37"/>
  <c r="K37"/>
  <c r="J37"/>
  <c r="I37"/>
  <c r="DS34"/>
  <c r="DR34"/>
  <c r="DP34"/>
  <c r="DN34"/>
  <c r="N34"/>
  <c r="M34"/>
  <c r="K34"/>
  <c r="J34"/>
  <c r="I34"/>
  <c r="DS33"/>
  <c r="DR33"/>
  <c r="DP33"/>
  <c r="DN33"/>
  <c r="N33"/>
  <c r="M33"/>
  <c r="K33"/>
  <c r="J33"/>
  <c r="I33"/>
  <c r="DS32"/>
  <c r="DR32"/>
  <c r="DP32"/>
  <c r="DN32"/>
  <c r="N32"/>
  <c r="M32"/>
  <c r="K32"/>
  <c r="J32"/>
  <c r="I32"/>
  <c r="DS31"/>
  <c r="DR31"/>
  <c r="DP31"/>
  <c r="DN31"/>
  <c r="N31"/>
  <c r="M31"/>
  <c r="K31"/>
  <c r="J31"/>
  <c r="I31"/>
  <c r="DS30"/>
  <c r="DR30"/>
  <c r="DP30"/>
  <c r="DN30"/>
  <c r="N30"/>
  <c r="M30"/>
  <c r="K30"/>
  <c r="J30"/>
  <c r="I30"/>
  <c r="DS29"/>
  <c r="DR29"/>
  <c r="DP29"/>
  <c r="DN29"/>
  <c r="N29"/>
  <c r="M29"/>
  <c r="K29"/>
  <c r="J29"/>
  <c r="I29"/>
  <c r="DS28"/>
  <c r="DR28"/>
  <c r="DP28"/>
  <c r="DN28"/>
  <c r="N28"/>
  <c r="M28"/>
  <c r="K28"/>
  <c r="J28"/>
  <c r="I28"/>
  <c r="DS27"/>
  <c r="DR27"/>
  <c r="DP27"/>
  <c r="DN27"/>
  <c r="N27"/>
  <c r="M27"/>
  <c r="K27"/>
  <c r="J27"/>
  <c r="I27"/>
  <c r="DS26"/>
  <c r="DR26"/>
  <c r="DP26"/>
  <c r="DN26"/>
  <c r="N26"/>
  <c r="M26"/>
  <c r="K26"/>
  <c r="J26"/>
  <c r="I26"/>
  <c r="DS25"/>
  <c r="DR25"/>
  <c r="DP25"/>
  <c r="DN25"/>
  <c r="N25"/>
  <c r="M25"/>
  <c r="K25"/>
  <c r="J25"/>
  <c r="I25"/>
  <c r="DS24"/>
  <c r="DR24"/>
  <c r="DP24"/>
  <c r="DN24"/>
  <c r="N24"/>
  <c r="M24"/>
  <c r="K24"/>
  <c r="J24"/>
  <c r="I24"/>
  <c r="DS23"/>
  <c r="DR23"/>
  <c r="DP23"/>
  <c r="DN23"/>
  <c r="N23"/>
  <c r="M23"/>
  <c r="K23"/>
  <c r="J23"/>
  <c r="I23"/>
  <c r="DS22"/>
  <c r="DR22"/>
  <c r="DP22"/>
  <c r="DN22"/>
  <c r="N22"/>
  <c r="M22"/>
  <c r="K22"/>
  <c r="J22"/>
  <c r="I22"/>
  <c r="DS21"/>
  <c r="DR21"/>
  <c r="DP21"/>
  <c r="DN21"/>
  <c r="N21"/>
  <c r="M21"/>
  <c r="K21"/>
  <c r="J21"/>
  <c r="I21"/>
  <c r="DS20"/>
  <c r="DR20"/>
  <c r="DP20"/>
  <c r="DN20"/>
  <c r="N20"/>
  <c r="M20"/>
  <c r="K20"/>
  <c r="J20"/>
  <c r="I20"/>
  <c r="DS19"/>
  <c r="DR19"/>
  <c r="DP19"/>
  <c r="DN19"/>
  <c r="N19"/>
  <c r="M19"/>
  <c r="K19"/>
  <c r="J19"/>
  <c r="I19"/>
  <c r="DS18"/>
  <c r="DR18"/>
  <c r="DP18"/>
  <c r="DN18"/>
  <c r="N18"/>
  <c r="M18"/>
  <c r="K18"/>
  <c r="J18"/>
  <c r="I18"/>
  <c r="DS15"/>
  <c r="DR15"/>
  <c r="DP15"/>
  <c r="DN15"/>
  <c r="N15"/>
  <c r="M15"/>
  <c r="K15"/>
  <c r="J15"/>
  <c r="I15"/>
  <c r="DS14"/>
  <c r="DR14"/>
  <c r="DP14"/>
  <c r="DN14"/>
  <c r="N14"/>
  <c r="M14"/>
  <c r="K14"/>
  <c r="J14"/>
  <c r="I14"/>
  <c r="DS13"/>
  <c r="DR13"/>
  <c r="DP13"/>
  <c r="DN13"/>
  <c r="N13"/>
  <c r="M13"/>
  <c r="K13"/>
  <c r="J13"/>
  <c r="I13"/>
  <c r="DS12"/>
  <c r="DR12"/>
  <c r="DP12"/>
  <c r="DN12"/>
  <c r="N12"/>
  <c r="M12"/>
  <c r="K12"/>
  <c r="J12"/>
  <c r="I12"/>
  <c r="DS11"/>
  <c r="DR11"/>
  <c r="DP11"/>
  <c r="DN11"/>
  <c r="N11"/>
  <c r="M11"/>
  <c r="K11"/>
  <c r="J11"/>
  <c r="I11"/>
  <c r="DL3"/>
  <c r="DK3"/>
  <c r="DJ3"/>
  <c r="DI3"/>
  <c r="DH3"/>
  <c r="DG3"/>
  <c r="DF3"/>
  <c r="DE3"/>
  <c r="DD3"/>
  <c r="DC3"/>
  <c r="DB3"/>
  <c r="DA3"/>
  <c r="CZ3"/>
  <c r="CY3"/>
  <c r="CX3"/>
  <c r="CW3"/>
  <c r="CV3"/>
  <c r="CU3"/>
  <c r="CT3"/>
  <c r="CS3"/>
  <c r="CR3"/>
  <c r="CQ3"/>
  <c r="CP3"/>
  <c r="CO3"/>
  <c r="CN3"/>
  <c r="CM3"/>
  <c r="CL3"/>
  <c r="CK3"/>
  <c r="CJ3"/>
  <c r="CI3"/>
  <c r="CH3"/>
  <c r="CG3"/>
  <c r="CF3"/>
  <c r="CE3"/>
  <c r="CD3"/>
  <c r="CC3"/>
  <c r="CB3"/>
  <c r="CA3"/>
  <c r="BZ3"/>
  <c r="BY3"/>
  <c r="BX3"/>
  <c r="BW3"/>
  <c r="BV3"/>
  <c r="BU3"/>
  <c r="BT3"/>
  <c r="BS3"/>
  <c r="BR3"/>
  <c r="BQ3"/>
  <c r="BP3"/>
  <c r="BO3"/>
  <c r="BN3"/>
  <c r="BM3"/>
  <c r="BL3"/>
  <c r="BK3"/>
  <c r="BJ3"/>
  <c r="BI3"/>
  <c r="BH3"/>
  <c r="BG3"/>
  <c r="BF3"/>
  <c r="BE3"/>
  <c r="BD3"/>
  <c r="BC3"/>
  <c r="BB3"/>
  <c r="BA3"/>
  <c r="AZ3"/>
  <c r="AY3"/>
  <c r="AX3"/>
  <c r="AW3"/>
  <c r="AV3"/>
  <c r="AU3"/>
  <c r="AT3"/>
  <c r="G2"/>
  <c r="AR1"/>
  <c r="P1"/>
</calcChain>
</file>

<file path=xl/sharedStrings.xml><?xml version="1.0" encoding="utf-8"?>
<sst xmlns="http://schemas.openxmlformats.org/spreadsheetml/2006/main" count="664" uniqueCount="396">
  <si>
    <t>KPA</t>
  </si>
  <si>
    <t>KPI</t>
  </si>
  <si>
    <t>Target</t>
  </si>
  <si>
    <t>Leading Practice Adoption Process</t>
  </si>
  <si>
    <t>Facilitation of widespread adoption</t>
  </si>
  <si>
    <t>Appropriate plans for planning workshop</t>
  </si>
  <si>
    <t>Effective direct enquiry process</t>
  </si>
  <si>
    <t>BC Plan for deciders</t>
  </si>
  <si>
    <t>Detailed expert model of risk story</t>
  </si>
  <si>
    <t>Direct enquiry protocol</t>
  </si>
  <si>
    <t>Detailed mental models report</t>
  </si>
  <si>
    <t>Generic BC plan for adoption mines</t>
  </si>
  <si>
    <t>Generic LB plan for adoption mines</t>
  </si>
  <si>
    <t>Peer reviewed value case report</t>
  </si>
  <si>
    <t>Implemented BC plan for deciders</t>
  </si>
  <si>
    <t>Source mine report</t>
  </si>
  <si>
    <t>Draft leading practice adoption guide</t>
  </si>
  <si>
    <t>Establishment of effective COPA</t>
  </si>
  <si>
    <t>Activity</t>
  </si>
  <si>
    <t>Output</t>
  </si>
  <si>
    <t>Yes</t>
  </si>
  <si>
    <t xml:space="preserve"> </t>
  </si>
  <si>
    <t xml:space="preserve">COPA membership </t>
  </si>
  <si>
    <t>Monthly</t>
  </si>
  <si>
    <t>Agreed adoption plan</t>
  </si>
  <si>
    <t xml:space="preserve">Identification of Leading Practice    </t>
  </si>
  <si>
    <t>Measure</t>
  </si>
  <si>
    <t>&gt; 80%</t>
  </si>
  <si>
    <t>Timing for Assessment</t>
  </si>
  <si>
    <t>Peer Group assessment</t>
  </si>
  <si>
    <t>Date completed</t>
  </si>
  <si>
    <t>HOH review and approval</t>
  </si>
  <si>
    <t xml:space="preserve">Detailed expert models  </t>
  </si>
  <si>
    <t>&gt;90%</t>
  </si>
  <si>
    <t xml:space="preserve">Direct  enquiry protocol </t>
  </si>
  <si>
    <t>Interview process</t>
  </si>
  <si>
    <t xml:space="preserve">Mental models report </t>
  </si>
  <si>
    <t xml:space="preserve">BC plan for deciders </t>
  </si>
  <si>
    <t>BC plan for adoption mines</t>
  </si>
  <si>
    <t xml:space="preserve">LB plan for adoption mines </t>
  </si>
  <si>
    <t xml:space="preserve">Workshop programme </t>
  </si>
  <si>
    <t xml:space="preserve">Effective key presentations </t>
  </si>
  <si>
    <t>&gt;80%</t>
  </si>
  <si>
    <t xml:space="preserve">COPA attendance </t>
  </si>
  <si>
    <t>&gt; 60%</t>
  </si>
  <si>
    <t xml:space="preserve">COPA effectiveness </t>
  </si>
  <si>
    <t xml:space="preserve">&gt; 80% </t>
  </si>
  <si>
    <t>Agreement with Mine Manager</t>
  </si>
  <si>
    <t>100% by adoption workshop</t>
  </si>
  <si>
    <t>Direct enquiry process</t>
  </si>
  <si>
    <t>Customised BC &amp; LB plans</t>
  </si>
  <si>
    <t>Monitoring and evaluation plan</t>
  </si>
  <si>
    <t>Effectiveness of BC &amp; LB plans</t>
  </si>
  <si>
    <t xml:space="preserve">Summary of behavioural work  </t>
  </si>
  <si>
    <t>Source investigations summary report</t>
  </si>
  <si>
    <r>
      <t xml:space="preserve">All planned interviews conducted by trained interviewers
</t>
    </r>
    <r>
      <rPr>
        <b/>
        <sz val="7"/>
        <rFont val="Arial"/>
        <family val="2"/>
      </rPr>
      <t>Estimate % complete | Date completed</t>
    </r>
  </si>
  <si>
    <r>
      <t xml:space="preserve">Detailed mental models report signed off by Behaviour Specialist
</t>
    </r>
    <r>
      <rPr>
        <b/>
        <sz val="7"/>
        <rFont val="Arial"/>
        <family val="2"/>
      </rPr>
      <t>Estimate % complete | Date completed</t>
    </r>
    <r>
      <rPr>
        <sz val="7"/>
        <rFont val="Arial"/>
        <family val="2"/>
      </rPr>
      <t xml:space="preserve"> </t>
    </r>
  </si>
  <si>
    <r>
      <t xml:space="preserve">Detailed LB plan for use at adoption mines signed off by Behaviour Specailist
</t>
    </r>
    <r>
      <rPr>
        <b/>
        <sz val="7"/>
        <rFont val="Arial"/>
        <family val="2"/>
      </rPr>
      <t>Estimate % complete | Date completed</t>
    </r>
  </si>
  <si>
    <r>
      <t xml:space="preserve">Final updated version of peer reviewed value case report 
</t>
    </r>
    <r>
      <rPr>
        <b/>
        <sz val="7"/>
        <rFont val="Arial"/>
        <family val="2"/>
      </rPr>
      <t>Estimate % complete | Date completed</t>
    </r>
  </si>
  <si>
    <r>
      <t xml:space="preserve">Updated draft of  report based on input from consultations at mine and with adoption team
</t>
    </r>
    <r>
      <rPr>
        <b/>
        <sz val="7"/>
        <rFont val="Arial"/>
        <family val="2"/>
      </rPr>
      <t>Estimate % complete | Date completed</t>
    </r>
    <r>
      <rPr>
        <sz val="7"/>
        <rFont val="Arial"/>
        <family val="2"/>
      </rPr>
      <t xml:space="preserve">  </t>
    </r>
  </si>
  <si>
    <r>
      <t xml:space="preserve">Hub Peer Group assesment using an agreed score card for assessing source mine reports
</t>
    </r>
    <r>
      <rPr>
        <b/>
        <sz val="7"/>
        <rFont val="Arial"/>
        <family val="2"/>
      </rPr>
      <t>Assessment score % | Date completed</t>
    </r>
    <r>
      <rPr>
        <sz val="7"/>
        <rFont val="Arial"/>
        <family val="2"/>
      </rPr>
      <t xml:space="preserve">   </t>
    </r>
  </si>
  <si>
    <r>
      <t xml:space="preserve">Programme for workshop signed off by HoH at least two weeks before workshop
</t>
    </r>
    <r>
      <rPr>
        <b/>
        <sz val="7"/>
        <rFont val="Arial"/>
        <family val="2"/>
      </rPr>
      <t>Yes or No | Date completed</t>
    </r>
    <r>
      <rPr>
        <sz val="7"/>
        <rFont val="Arial"/>
        <family val="2"/>
      </rPr>
      <t xml:space="preserve"> </t>
    </r>
  </si>
  <si>
    <r>
      <t xml:space="preserve">Working relationship agreed with Mine Manager 
</t>
    </r>
    <r>
      <rPr>
        <b/>
        <sz val="7"/>
        <rFont val="Arial"/>
        <family val="2"/>
      </rPr>
      <t>Estimate % complete | Date completed</t>
    </r>
    <r>
      <rPr>
        <sz val="7"/>
        <rFont val="Arial"/>
        <family val="2"/>
      </rPr>
      <t xml:space="preserve"> </t>
    </r>
  </si>
  <si>
    <r>
      <t xml:space="preserve">Customised BC and LB plans involving proper application of customisation process 
</t>
    </r>
    <r>
      <rPr>
        <b/>
        <sz val="7"/>
        <rFont val="Arial"/>
        <family val="2"/>
      </rPr>
      <t>Estimate % complete | Date completed</t>
    </r>
    <r>
      <rPr>
        <sz val="7"/>
        <rFont val="Arial"/>
        <family val="2"/>
      </rPr>
      <t xml:space="preserve"> </t>
    </r>
  </si>
  <si>
    <r>
      <t xml:space="preserve">All findings (lessons learnt) at first adoption mine documented and on file 
</t>
    </r>
    <r>
      <rPr>
        <b/>
        <sz val="7"/>
        <rFont val="Arial"/>
        <family val="2"/>
      </rPr>
      <t>Estimate % complete | Date completed</t>
    </r>
  </si>
  <si>
    <r>
      <t xml:space="preserve">Updated report based on input from consultations at mine and with adoption team 
</t>
    </r>
    <r>
      <rPr>
        <b/>
        <sz val="7"/>
        <rFont val="Arial"/>
        <family val="2"/>
      </rPr>
      <t>Estimate % complete | Date completed</t>
    </r>
    <r>
      <rPr>
        <sz val="7"/>
        <rFont val="Arial"/>
        <family val="2"/>
      </rPr>
      <t xml:space="preserve"> </t>
    </r>
  </si>
  <si>
    <t xml:space="preserve">Monthly </t>
  </si>
  <si>
    <t>Implementation of Decider BC plan</t>
  </si>
  <si>
    <t>Definitions</t>
  </si>
  <si>
    <t xml:space="preserve">Given below is an explanation of various terms used in the monitoring and evaluatuion framework </t>
  </si>
  <si>
    <r>
      <t>KPA - Key Performance Area</t>
    </r>
    <r>
      <rPr>
        <i/>
        <sz val="10"/>
        <rFont val="Arial"/>
        <family val="2"/>
      </rPr>
      <t xml:space="preserve">  </t>
    </r>
    <r>
      <rPr>
        <b/>
        <i/>
        <sz val="10"/>
        <rFont val="Arial"/>
        <family val="2"/>
      </rPr>
      <t xml:space="preserve"> </t>
    </r>
  </si>
  <si>
    <t xml:space="preserve">This is an area of activity considered to be of particular importance to the realisation of the major objectives of either a MOSH Adoption Team or of the Learning Hub </t>
  </si>
  <si>
    <t>KPI - Key Performance Indicator</t>
  </si>
  <si>
    <t xml:space="preserve">Something within a key performance area that can be assessed / measured in quantitative or qualitative terms to indicate performance or progress within the key performance area. </t>
  </si>
  <si>
    <t xml:space="preserve">Input </t>
  </si>
  <si>
    <t>Resources, in one form or another (staff, skills, information, etc.) required or used in a programme of work to deliver a defined output.</t>
  </si>
  <si>
    <t>Action that needs to be taken to within a programme of work to deliver a defined output</t>
  </si>
  <si>
    <t>The product, service or result that is delivered by the programme of work (project) designed and undertaken expressly for this purpose.</t>
  </si>
  <si>
    <t>Outcomes</t>
  </si>
  <si>
    <t xml:space="preserve">The change, benefit, learning or other effect derived from an output that has been delivered </t>
  </si>
  <si>
    <t xml:space="preserve">Definition of Measurement </t>
  </si>
  <si>
    <t xml:space="preserve">Data Source </t>
  </si>
  <si>
    <t xml:space="preserve">Provides an indication of where the data needed to derive the measure is expected to be, and ought to be available.  </t>
  </si>
  <si>
    <t>Indicates the timing / frequency of reporting on the indicator in question</t>
  </si>
  <si>
    <r>
      <t>Target</t>
    </r>
    <r>
      <rPr>
        <sz val="10"/>
        <rFont val="Arial"/>
        <family val="2"/>
      </rPr>
      <t xml:space="preserve"> </t>
    </r>
  </si>
  <si>
    <t xml:space="preserve">Indicates the desired level of performance in respect of the indicator in question. </t>
  </si>
  <si>
    <t>The reported value for the indicator at the time of assessment, measured in accordance with the definition provided</t>
  </si>
  <si>
    <t xml:space="preserve">Planned Completion   </t>
  </si>
  <si>
    <r>
      <t xml:space="preserve">Detailed drafts of the two expert models ready for workshop 
</t>
    </r>
    <r>
      <rPr>
        <b/>
        <sz val="7"/>
        <rFont val="Arial"/>
        <family val="2"/>
      </rPr>
      <t>Estimate % complete | Date completed</t>
    </r>
    <r>
      <rPr>
        <sz val="7"/>
        <rFont val="Arial"/>
        <family val="2"/>
      </rPr>
      <t xml:space="preserve"> </t>
    </r>
  </si>
  <si>
    <r>
      <t xml:space="preserve">Peer group review of expert model quality 
</t>
    </r>
    <r>
      <rPr>
        <b/>
        <sz val="7"/>
        <rFont val="Arial"/>
        <family val="2"/>
      </rPr>
      <t>Assessment score % | Date completed</t>
    </r>
  </si>
  <si>
    <t>Credibility of selected Leading Practice</t>
  </si>
  <si>
    <t>All</t>
  </si>
  <si>
    <t xml:space="preserve">KPA No </t>
  </si>
  <si>
    <t>KPI No.</t>
  </si>
  <si>
    <r>
      <t xml:space="preserve">Review and approval against checklist at least two weeks before workshop
</t>
    </r>
    <r>
      <rPr>
        <b/>
        <sz val="7"/>
        <rFont val="Arial"/>
        <family val="2"/>
      </rPr>
      <t>Yes or No | Date of approval</t>
    </r>
  </si>
  <si>
    <r>
      <t xml:space="preserve">Detailed BC plan for use at adoption mines signed off by Behaviour Specialist
</t>
    </r>
    <r>
      <rPr>
        <b/>
        <sz val="7"/>
        <rFont val="Arial"/>
        <family val="2"/>
      </rPr>
      <t>Estimate % complete | Date completed</t>
    </r>
  </si>
  <si>
    <t>Final Leading Practice Adoption Guide</t>
  </si>
  <si>
    <t>Signed off report on first adoption</t>
  </si>
  <si>
    <t>Final source mine report</t>
  </si>
  <si>
    <t>Documented findings</t>
  </si>
  <si>
    <t>T8</t>
  </si>
  <si>
    <t>T12</t>
  </si>
  <si>
    <t>T14</t>
  </si>
  <si>
    <t>T19</t>
  </si>
  <si>
    <t>T22</t>
  </si>
  <si>
    <t>T27</t>
  </si>
  <si>
    <t>T30</t>
  </si>
  <si>
    <t>T33</t>
  </si>
  <si>
    <t>T34</t>
  </si>
  <si>
    <t>T35</t>
  </si>
  <si>
    <t>T38</t>
  </si>
  <si>
    <t>T41</t>
  </si>
  <si>
    <t>T47</t>
  </si>
  <si>
    <t>T50</t>
  </si>
  <si>
    <t>T55</t>
  </si>
  <si>
    <t>T56</t>
  </si>
  <si>
    <t>T57</t>
  </si>
  <si>
    <t>T58</t>
  </si>
  <si>
    <t>T59</t>
  </si>
  <si>
    <t>T61</t>
  </si>
  <si>
    <t>T62</t>
  </si>
  <si>
    <t>T65</t>
  </si>
  <si>
    <t>T66</t>
  </si>
  <si>
    <t>T72</t>
  </si>
  <si>
    <t>T73</t>
  </si>
  <si>
    <t>T75</t>
  </si>
  <si>
    <t>T78</t>
  </si>
  <si>
    <t>T79</t>
  </si>
  <si>
    <t>T81</t>
  </si>
  <si>
    <t>T82</t>
  </si>
  <si>
    <t>T84</t>
  </si>
  <si>
    <t>T85</t>
  </si>
  <si>
    <t>T88</t>
  </si>
  <si>
    <t>T90</t>
  </si>
  <si>
    <t>T91</t>
  </si>
  <si>
    <t>T93</t>
  </si>
  <si>
    <t>T94</t>
  </si>
  <si>
    <t>T112</t>
  </si>
  <si>
    <t>T113</t>
  </si>
  <si>
    <t>T114</t>
  </si>
  <si>
    <t>T115</t>
  </si>
  <si>
    <t>T119</t>
  </si>
  <si>
    <t>T120</t>
  </si>
  <si>
    <t>T122</t>
  </si>
  <si>
    <t>T123</t>
  </si>
  <si>
    <t>A1</t>
  </si>
  <si>
    <t>A2</t>
  </si>
  <si>
    <t>A3</t>
  </si>
  <si>
    <t>A4</t>
  </si>
  <si>
    <t>A5</t>
  </si>
  <si>
    <t>A6</t>
  </si>
  <si>
    <t>A7</t>
  </si>
  <si>
    <t>A8</t>
  </si>
  <si>
    <t>A9</t>
  </si>
  <si>
    <t>A10</t>
  </si>
  <si>
    <t>A11</t>
  </si>
  <si>
    <t>A12</t>
  </si>
  <si>
    <t>A13</t>
  </si>
  <si>
    <t>A14</t>
  </si>
  <si>
    <t>A15</t>
  </si>
  <si>
    <t>A16</t>
  </si>
  <si>
    <t>A17</t>
  </si>
  <si>
    <t>A18</t>
  </si>
  <si>
    <t>A19</t>
  </si>
  <si>
    <t>A20</t>
  </si>
  <si>
    <t>A21</t>
  </si>
  <si>
    <t>A23</t>
  </si>
  <si>
    <t>Measure 2</t>
  </si>
  <si>
    <t>Measure 1</t>
  </si>
  <si>
    <t>T4</t>
  </si>
  <si>
    <t>Approved participants list</t>
  </si>
  <si>
    <t>T69</t>
  </si>
  <si>
    <t xml:space="preserve">COPA modus operandi </t>
  </si>
  <si>
    <t>T116</t>
  </si>
  <si>
    <t>T117</t>
  </si>
  <si>
    <t>T118</t>
  </si>
  <si>
    <t>T121</t>
  </si>
  <si>
    <t>I = In Progress         C = Completed         S = Signed Off</t>
  </si>
  <si>
    <t>No.</t>
  </si>
  <si>
    <t>Commodity</t>
  </si>
  <si>
    <t>Name of Mine</t>
  </si>
  <si>
    <t>Company</t>
  </si>
  <si>
    <t>Region/ Province</t>
  </si>
  <si>
    <t>Chamber Member (Yes / No)</t>
  </si>
  <si>
    <t>Name of Manager</t>
  </si>
  <si>
    <t>Name of Project Leader</t>
  </si>
  <si>
    <t>E-mail Address of Project Leader</t>
  </si>
  <si>
    <t>Telephone Number</t>
  </si>
  <si>
    <t>Mental Model Interviews</t>
  </si>
  <si>
    <t>Risk Assessment</t>
  </si>
  <si>
    <t>Training Lesson Plans</t>
  </si>
  <si>
    <t>Roll-out  plan  in place</t>
  </si>
  <si>
    <t>No. of People  to Train</t>
  </si>
  <si>
    <t>No. of People  Trained</t>
  </si>
  <si>
    <t>Signed Off Factor</t>
  </si>
  <si>
    <t>Completion Factor</t>
  </si>
  <si>
    <t>In Progress Factor</t>
  </si>
  <si>
    <t>Progress Table</t>
  </si>
  <si>
    <t xml:space="preserve">A statement that defines / explains how the particular measure / assessment is to be made and in what form it needs to be expressed, in order to ensure consistent reporting and understanding. </t>
  </si>
  <si>
    <t>The actual date of completion of work associated with the indicator in question</t>
  </si>
  <si>
    <t xml:space="preserve">The originally planned date of completion of work associated with the indictor in question. </t>
  </si>
  <si>
    <t>Timing for report</t>
  </si>
  <si>
    <t>Percentage of mines No Action</t>
  </si>
  <si>
    <t xml:space="preserve">Identified potential adoption mines </t>
  </si>
  <si>
    <t>Number of potential adoption mines</t>
  </si>
  <si>
    <t>Date SLP adopted</t>
  </si>
  <si>
    <t xml:space="preserve">Mine name </t>
  </si>
  <si>
    <t>Key Contact</t>
  </si>
  <si>
    <t>Calculator Matrix
Not included in print area
Columns may be hidden if preferred</t>
  </si>
  <si>
    <t>Name of Project Leader 
(Key contact)</t>
  </si>
  <si>
    <t>E-mail Address of Project Leader
(Key contact)</t>
  </si>
  <si>
    <t>Identified potential SLP adoption mines</t>
  </si>
  <si>
    <t>Arrangements with source mine</t>
  </si>
  <si>
    <t>Investigations at source mine</t>
  </si>
  <si>
    <t>Documentation of SLP</t>
  </si>
  <si>
    <t>Formal review by Review Panel</t>
  </si>
  <si>
    <t>Customisation of standard SLP behavioural plans</t>
  </si>
  <si>
    <t>Preparation of SLP adoption brief</t>
  </si>
  <si>
    <t>Identified key contacts at potential adoption mines</t>
  </si>
  <si>
    <t>Circulation of SLP Adoption Brief</t>
  </si>
  <si>
    <t>SLP Briefing Workshop</t>
  </si>
  <si>
    <t>Adoption reporting arrangements</t>
  </si>
  <si>
    <t>Full Adoption Team assessment of SLP</t>
  </si>
  <si>
    <r>
      <rPr>
        <sz val="7"/>
        <rFont val="Arial"/>
        <family val="2"/>
      </rPr>
      <t xml:space="preserve">Investigations at source mine conducted in accordance with handbook </t>
    </r>
    <r>
      <rPr>
        <b/>
        <sz val="7"/>
        <rFont val="Arial"/>
        <family val="2"/>
      </rPr>
      <t xml:space="preserve">  
Estimate of % complete | Date completed</t>
    </r>
  </si>
  <si>
    <r>
      <rPr>
        <sz val="7"/>
        <rFont val="Arial"/>
        <family val="2"/>
      </rPr>
      <t>Findings from source mine documented and on file in website database</t>
    </r>
    <r>
      <rPr>
        <b/>
        <sz val="7"/>
        <rFont val="Arial"/>
        <family val="2"/>
      </rPr>
      <t xml:space="preserve"> 
Estimate of % complete| Date completed</t>
    </r>
  </si>
  <si>
    <r>
      <rPr>
        <sz val="7"/>
        <rFont val="Arial"/>
        <family val="2"/>
      </rPr>
      <t>Formal review by duly convened indepenndent review panel</t>
    </r>
    <r>
      <rPr>
        <b/>
        <sz val="7"/>
        <rFont val="Arial"/>
        <family val="2"/>
      </rPr>
      <t xml:space="preserve">  
Yes or no | Date completed</t>
    </r>
    <r>
      <rPr>
        <sz val="7"/>
        <rFont val="Arial"/>
        <family val="2"/>
      </rPr>
      <t xml:space="preserve"> </t>
    </r>
  </si>
  <si>
    <r>
      <rPr>
        <sz val="7"/>
        <rFont val="Arial"/>
        <family val="2"/>
      </rPr>
      <t xml:space="preserve">Standard SLP behavioural plans updated to take account of SLP specifics </t>
    </r>
    <r>
      <rPr>
        <b/>
        <sz val="7"/>
        <rFont val="Arial"/>
        <family val="2"/>
      </rPr>
      <t xml:space="preserve">  
Estimate of % completed | Date completed</t>
    </r>
  </si>
  <si>
    <r>
      <rPr>
        <sz val="7"/>
        <rFont val="Arial"/>
        <family val="2"/>
      </rPr>
      <t>List of identified potential SLP adoption mines</t>
    </r>
    <r>
      <rPr>
        <b/>
        <sz val="7"/>
        <rFont val="Arial"/>
        <family val="2"/>
      </rPr>
      <t xml:space="preserve">
No. of mines | Date completed</t>
    </r>
  </si>
  <si>
    <t>100% participatn</t>
  </si>
  <si>
    <r>
      <rPr>
        <sz val="7"/>
        <rFont val="Arial"/>
        <family val="2"/>
      </rPr>
      <t>Email to key person at all potential adoption mines requesting participation in monthly tracking of SLP adoption</t>
    </r>
    <r>
      <rPr>
        <b/>
        <sz val="7"/>
        <rFont val="Arial"/>
        <family val="2"/>
      </rPr>
      <t xml:space="preserve"> 
Number of mines invited | % participating </t>
    </r>
    <r>
      <rPr>
        <sz val="7"/>
        <rFont val="Arial"/>
        <family val="2"/>
      </rPr>
      <t xml:space="preserve"> </t>
    </r>
  </si>
  <si>
    <r>
      <rPr>
        <sz val="7"/>
        <rFont val="Arial"/>
        <family val="2"/>
      </rPr>
      <t xml:space="preserve">Standard SLP Briefing Workshop assessment form completed by all attendees to assess effectiveness of workshop </t>
    </r>
    <r>
      <rPr>
        <b/>
        <sz val="7"/>
        <rFont val="Arial"/>
        <family val="2"/>
      </rPr>
      <t xml:space="preserve"> 
Assessment score in % | Date completed</t>
    </r>
  </si>
  <si>
    <t>Date of confirmed adoption according to adoption brief</t>
  </si>
  <si>
    <r>
      <t xml:space="preserve">COPA attendance by identified key (required) members
</t>
    </r>
    <r>
      <rPr>
        <b/>
        <sz val="7"/>
        <rFont val="Arial"/>
        <family val="2"/>
      </rPr>
      <t xml:space="preserve">% attendance by key members | Date of last meeting  </t>
    </r>
    <r>
      <rPr>
        <sz val="7"/>
        <rFont val="Arial"/>
        <family val="2"/>
      </rPr>
      <t xml:space="preserve"> </t>
    </r>
  </si>
  <si>
    <r>
      <t xml:space="preserve">Consolidated prioritised list of adopter mines and key persons at mines, with contact details
</t>
    </r>
    <r>
      <rPr>
        <b/>
        <sz val="7"/>
        <rFont val="Arial"/>
        <family val="2"/>
      </rPr>
      <t xml:space="preserve">Estimate % complete | Date completed </t>
    </r>
  </si>
  <si>
    <t>Leading practice with greatest OHS impact</t>
  </si>
  <si>
    <r>
      <t xml:space="preserve">Documented implications of the identified mental models as input for BC and LB plans
</t>
    </r>
    <r>
      <rPr>
        <b/>
        <sz val="7"/>
        <rFont val="Arial"/>
        <family val="2"/>
      </rPr>
      <t>Estimate % complete | Date completed</t>
    </r>
    <r>
      <rPr>
        <sz val="7"/>
        <rFont val="Arial"/>
        <family val="2"/>
      </rPr>
      <t xml:space="preserve"> </t>
    </r>
  </si>
  <si>
    <r>
      <t xml:space="preserve">Implementation of BC plan for deciders prior to Leading Practice Adoption Workshop 
</t>
    </r>
    <r>
      <rPr>
        <b/>
        <sz val="7"/>
        <rFont val="Arial"/>
        <family val="2"/>
      </rPr>
      <t>Estimate % complete | Date completed</t>
    </r>
    <r>
      <rPr>
        <sz val="7"/>
        <rFont val="Arial"/>
        <family val="2"/>
      </rPr>
      <t xml:space="preserve">  </t>
    </r>
  </si>
  <si>
    <r>
      <t xml:space="preserve">A summary report of the work undertaken in developing the generic BC and LB plans
</t>
    </r>
    <r>
      <rPr>
        <b/>
        <sz val="7"/>
        <rFont val="Arial"/>
        <family val="2"/>
      </rPr>
      <t>Estimate % complete | date completed</t>
    </r>
  </si>
  <si>
    <r>
      <t xml:space="preserve">A report that pulls together the separate investigation reports which are appended 
</t>
    </r>
    <r>
      <rPr>
        <b/>
        <sz val="7"/>
        <rFont val="Arial"/>
        <family val="2"/>
      </rPr>
      <t>Estimate % complete | date completed</t>
    </r>
  </si>
  <si>
    <r>
      <t xml:space="preserve">Hub Peer Group assesment using score card for source investigations summary reports
</t>
    </r>
    <r>
      <rPr>
        <b/>
        <sz val="7"/>
        <rFont val="Arial"/>
        <family val="2"/>
      </rPr>
      <t>Assessment score % | Date completed</t>
    </r>
    <r>
      <rPr>
        <sz val="7"/>
        <rFont val="Arial"/>
        <family val="2"/>
      </rPr>
      <t xml:space="preserve">   </t>
    </r>
  </si>
  <si>
    <r>
      <t xml:space="preserve">Hub Peer Group assesment of LPAG using agreed score card 
</t>
    </r>
    <r>
      <rPr>
        <b/>
        <sz val="7"/>
        <rFont val="Arial"/>
        <family val="2"/>
      </rPr>
      <t>Assessment score % | Date completed</t>
    </r>
    <r>
      <rPr>
        <sz val="7"/>
        <rFont val="Arial"/>
        <family val="2"/>
      </rPr>
      <t xml:space="preserve">   </t>
    </r>
  </si>
  <si>
    <t xml:space="preserve">Leading practice industry workshop </t>
  </si>
  <si>
    <r>
      <t xml:space="preserve">Direct enquiry process using selected interviewees and  trained interviewers 
</t>
    </r>
    <r>
      <rPr>
        <b/>
        <sz val="7"/>
        <rFont val="Arial"/>
        <family val="2"/>
      </rPr>
      <t>Estimate % complete | Date completed</t>
    </r>
    <r>
      <rPr>
        <sz val="7"/>
        <rFont val="Arial"/>
        <family val="2"/>
      </rPr>
      <t xml:space="preserve"> </t>
    </r>
  </si>
  <si>
    <r>
      <t xml:space="preserve">Impact and performance monitoring and evaluation plan agreed with the mine 
</t>
    </r>
    <r>
      <rPr>
        <b/>
        <sz val="7"/>
        <rFont val="Arial"/>
        <family val="2"/>
      </rPr>
      <t>Estimate % complete | Date completed</t>
    </r>
  </si>
  <si>
    <r>
      <t xml:space="preserve">Assessment of effectiveness using standard behaviour modification survey tool 
</t>
    </r>
    <r>
      <rPr>
        <b/>
        <sz val="7"/>
        <rFont val="Arial"/>
        <family val="2"/>
      </rPr>
      <t>Assessment score in % |Date completed</t>
    </r>
  </si>
  <si>
    <r>
      <t xml:space="preserve">Hub Peer Group assesment of adoption report using an agreed score card 
</t>
    </r>
    <r>
      <rPr>
        <b/>
        <sz val="7"/>
        <rFont val="Arial"/>
        <family val="2"/>
      </rPr>
      <t>Assessment score % | Date completed</t>
    </r>
    <r>
      <rPr>
        <sz val="7"/>
        <rFont val="Arial"/>
        <family val="2"/>
      </rPr>
      <t xml:space="preserve">   </t>
    </r>
  </si>
  <si>
    <r>
      <t xml:space="preserve">Updated final draft of the LPAG based on input from first adoption mine and adoption team
</t>
    </r>
    <r>
      <rPr>
        <b/>
        <sz val="7"/>
        <rFont val="Arial"/>
        <family val="2"/>
      </rPr>
      <t>Assessment score % | Date completed</t>
    </r>
    <r>
      <rPr>
        <sz val="7"/>
        <rFont val="Arial"/>
        <family val="2"/>
      </rPr>
      <t xml:space="preserve"> </t>
    </r>
  </si>
  <si>
    <r>
      <t xml:space="preserve">Hub Peer Group assesment of LPAG using an agreed score card 
</t>
    </r>
    <r>
      <rPr>
        <b/>
        <sz val="7"/>
        <rFont val="Arial"/>
        <family val="2"/>
      </rPr>
      <t>Assessment score % | Date completed</t>
    </r>
    <r>
      <rPr>
        <sz val="7"/>
        <rFont val="Arial"/>
        <family val="2"/>
      </rPr>
      <t xml:space="preserve">   </t>
    </r>
  </si>
  <si>
    <t>Appropriate persons to select leading practice</t>
  </si>
  <si>
    <t xml:space="preserve">Prioritised list of mines and key people </t>
  </si>
  <si>
    <t>Adoption mines and key people</t>
  </si>
  <si>
    <t>Final leading practice adoption guide</t>
  </si>
  <si>
    <r>
      <t xml:space="preserve">Head of Hub approved list of workshop participants
</t>
    </r>
    <r>
      <rPr>
        <b/>
        <sz val="7"/>
        <rFont val="Arial"/>
        <family val="2"/>
      </rPr>
      <t xml:space="preserve"> Yes or No | Date approved</t>
    </r>
  </si>
  <si>
    <t>Measure 1
Prev     Curr</t>
  </si>
  <si>
    <t>Measure 2
Prev     Curr</t>
  </si>
  <si>
    <r>
      <rPr>
        <sz val="8"/>
        <rFont val="Arial"/>
        <family val="2"/>
      </rPr>
      <t xml:space="preserve">Definition of measurement </t>
    </r>
    <r>
      <rPr>
        <sz val="7"/>
        <rFont val="Arial"/>
        <family val="2"/>
      </rPr>
      <t>(See Team datasheet for fuller descriptions)
Measure 1 | Measure 2</t>
    </r>
  </si>
  <si>
    <t>Jan</t>
  </si>
  <si>
    <t>Meas 1</t>
  </si>
  <si>
    <t>Meas 2</t>
  </si>
  <si>
    <t>Feb</t>
  </si>
  <si>
    <t>Mar</t>
  </si>
  <si>
    <t>Apr</t>
  </si>
  <si>
    <t>May</t>
  </si>
  <si>
    <t>Jun</t>
  </si>
  <si>
    <t>Jul</t>
  </si>
  <si>
    <t>Aug</t>
  </si>
  <si>
    <t>Sep</t>
  </si>
  <si>
    <t>Oct</t>
  </si>
  <si>
    <t>Nov</t>
  </si>
  <si>
    <t>Dec</t>
  </si>
  <si>
    <t>Report for the month of:</t>
  </si>
  <si>
    <t>Final completion dates</t>
  </si>
  <si>
    <r>
      <t xml:space="preserve">HOH review and approval
</t>
    </r>
    <r>
      <rPr>
        <sz val="7"/>
        <rFont val="Arial"/>
        <family val="2"/>
      </rPr>
      <t>Plans for workshop</t>
    </r>
  </si>
  <si>
    <t>Credibility of selected LP</t>
  </si>
  <si>
    <r>
      <t xml:space="preserve">List of mines / key people
</t>
    </r>
    <r>
      <rPr>
        <sz val="7"/>
        <rFont val="Arial"/>
        <family val="2"/>
      </rPr>
      <t>Prioritised potential adopters</t>
    </r>
  </si>
  <si>
    <r>
      <t xml:space="preserve">Interview process
</t>
    </r>
    <r>
      <rPr>
        <sz val="7"/>
        <rFont val="Arial"/>
        <family val="2"/>
      </rPr>
      <t>Effective direct enquiry process</t>
    </r>
  </si>
  <si>
    <r>
      <rPr>
        <b/>
        <sz val="8"/>
        <rFont val="Arial"/>
        <family val="2"/>
      </rPr>
      <t xml:space="preserve">Identify implications 
</t>
    </r>
    <r>
      <rPr>
        <sz val="7"/>
        <rFont val="Arial"/>
        <family val="2"/>
      </rPr>
      <t>of mental model findings</t>
    </r>
    <r>
      <rPr>
        <sz val="8"/>
        <rFont val="Arial"/>
        <family val="2"/>
      </rPr>
      <t xml:space="preserve"> </t>
    </r>
  </si>
  <si>
    <r>
      <t xml:space="preserve">Final peer reviewed report
</t>
    </r>
    <r>
      <rPr>
        <sz val="7"/>
        <rFont val="Arial"/>
        <family val="2"/>
      </rPr>
      <t>Of the value case</t>
    </r>
  </si>
  <si>
    <t>Implement Decider BC plan</t>
  </si>
  <si>
    <r>
      <t xml:space="preserve">Peer Group assessment
</t>
    </r>
    <r>
      <rPr>
        <sz val="7"/>
        <rFont val="Arial"/>
        <family val="2"/>
      </rPr>
      <t>of source mine report</t>
    </r>
  </si>
  <si>
    <t xml:space="preserve">Summary of beh. work  </t>
  </si>
  <si>
    <r>
      <t xml:space="preserve">Source investigation report
</t>
    </r>
    <r>
      <rPr>
        <sz val="7"/>
        <rFont val="Arial"/>
        <family val="2"/>
      </rPr>
      <t>Covering all investigations of the LP</t>
    </r>
  </si>
  <si>
    <r>
      <t xml:space="preserve">Peer Group assessment
</t>
    </r>
    <r>
      <rPr>
        <sz val="7"/>
        <rFont val="Arial"/>
        <family val="2"/>
      </rPr>
      <t>of source investigations report</t>
    </r>
  </si>
  <si>
    <t xml:space="preserve">Draft LPAG for use at mines </t>
  </si>
  <si>
    <r>
      <t xml:space="preserve">Draft LPAG 
</t>
    </r>
    <r>
      <rPr>
        <sz val="7"/>
        <rFont val="Arial"/>
        <family val="2"/>
      </rPr>
      <t>for use at mines</t>
    </r>
    <r>
      <rPr>
        <b/>
        <sz val="8"/>
        <rFont val="Arial"/>
        <family val="2"/>
      </rPr>
      <t xml:space="preserve"> </t>
    </r>
  </si>
  <si>
    <t>Agreemnt with Mine Managr</t>
  </si>
  <si>
    <t>Monitorng and evaltn plan</t>
  </si>
  <si>
    <t>Effectvness of BC+LB plans</t>
  </si>
  <si>
    <t>Final LPAG</t>
  </si>
  <si>
    <t>Peer assessment of LPAG</t>
  </si>
  <si>
    <r>
      <t xml:space="preserve">Peer assessment </t>
    </r>
    <r>
      <rPr>
        <sz val="7"/>
        <rFont val="Arial"/>
        <family val="2"/>
      </rPr>
      <t>of draft LPAG</t>
    </r>
  </si>
  <si>
    <r>
      <t xml:space="preserve">Signed off report                          </t>
    </r>
    <r>
      <rPr>
        <sz val="7"/>
        <rFont val="Arial"/>
        <family val="2"/>
      </rPr>
      <t>on first adoption</t>
    </r>
  </si>
  <si>
    <t>Total no. of employees at mine</t>
  </si>
  <si>
    <r>
      <t xml:space="preserve">Overall progress
</t>
    </r>
    <r>
      <rPr>
        <sz val="11"/>
        <rFont val="Arial"/>
        <family val="2"/>
      </rPr>
      <t>(Not only training)</t>
    </r>
  </si>
  <si>
    <r>
      <t xml:space="preserve">Adoption Team Scorecard -12-Month data entry table for 20xx </t>
    </r>
    <r>
      <rPr>
        <sz val="10"/>
        <rFont val="Arial"/>
        <family val="2"/>
      </rPr>
      <t>(See procedure text box below)</t>
    </r>
    <r>
      <rPr>
        <b/>
        <sz val="10"/>
        <rFont val="Arial"/>
        <family val="2"/>
      </rPr>
      <t>: (</t>
    </r>
    <r>
      <rPr>
        <b/>
        <i/>
        <sz val="10"/>
        <rFont val="Arial"/>
        <family val="2"/>
      </rPr>
      <t>Name of Leading Practice)</t>
    </r>
  </si>
  <si>
    <t>SLP Adoption Process</t>
  </si>
  <si>
    <t xml:space="preserve">Identification of SLP    </t>
  </si>
  <si>
    <t>SLP Adoption</t>
  </si>
  <si>
    <r>
      <rPr>
        <sz val="7"/>
        <rFont val="Arial"/>
        <family val="2"/>
      </rPr>
      <t>Arrangements for investigation set up and ageeed in writing with mine manager</t>
    </r>
    <r>
      <rPr>
        <b/>
        <sz val="7"/>
        <rFont val="Arial"/>
        <family val="2"/>
      </rPr>
      <t xml:space="preserve">  
Yes or no | Date agreed</t>
    </r>
  </si>
  <si>
    <t>Effectiveness of SLP Briefing Workshop</t>
  </si>
  <si>
    <t>Invitation to briefing workshop</t>
  </si>
  <si>
    <t>Customisation of SLP behavioural plans</t>
  </si>
  <si>
    <t xml:space="preserve">Identification of SLP  </t>
  </si>
  <si>
    <r>
      <rPr>
        <sz val="7"/>
        <rFont val="Arial"/>
        <family val="2"/>
      </rPr>
      <t>Prioritised list of potential adoption mines with contact details of key persons</t>
    </r>
    <r>
      <rPr>
        <b/>
        <sz val="7"/>
        <rFont val="Arial"/>
        <family val="2"/>
      </rPr>
      <t xml:space="preserve">
Estimate of % completed | Date completed</t>
    </r>
    <r>
      <rPr>
        <sz val="7"/>
        <rFont val="Arial"/>
        <family val="2"/>
      </rPr>
      <t xml:space="preserve"> </t>
    </r>
  </si>
  <si>
    <t>Potential adoption mines &amp; key contacts</t>
  </si>
  <si>
    <r>
      <rPr>
        <sz val="7"/>
        <rFont val="Arial"/>
        <family val="2"/>
      </rPr>
      <t>SLP Adoption Brief and briefing workshop invitation sent to key persons at all potential adoption mines</t>
    </r>
    <r>
      <rPr>
        <b/>
        <sz val="7"/>
        <rFont val="Arial"/>
        <family val="2"/>
      </rPr>
      <t xml:space="preserve">  
Estimate of % complete | date completed</t>
    </r>
    <r>
      <rPr>
        <sz val="7"/>
        <rFont val="Arial"/>
        <family val="2"/>
      </rPr>
      <t xml:space="preserve"> </t>
    </r>
  </si>
  <si>
    <t>Date of first monthly feedback report from mine</t>
  </si>
  <si>
    <t>Date of Email request to participate adoption tracking</t>
  </si>
  <si>
    <t>Date reported SLP adoption</t>
  </si>
  <si>
    <t xml:space="preserve">Date of Email request </t>
  </si>
  <si>
    <t>Date of first report from mine</t>
  </si>
  <si>
    <t>Number of mines invited to participate in adoption feedback | % of potential adoption mines</t>
  </si>
  <si>
    <r>
      <t xml:space="preserve">Adoption Team Scorecard -12-Month data entry table for 20xx </t>
    </r>
    <r>
      <rPr>
        <sz val="10"/>
        <rFont val="Arial"/>
        <family val="2"/>
      </rPr>
      <t>(See procedure text box below)</t>
    </r>
    <r>
      <rPr>
        <b/>
        <sz val="10"/>
        <rFont val="Arial"/>
        <family val="2"/>
      </rPr>
      <t xml:space="preserve">: 
</t>
    </r>
    <r>
      <rPr>
        <b/>
        <sz val="12"/>
        <rFont val="Arial"/>
        <family val="2"/>
      </rPr>
      <t>For (</t>
    </r>
    <r>
      <rPr>
        <b/>
        <i/>
        <sz val="12"/>
        <rFont val="Arial"/>
        <family val="2"/>
      </rPr>
      <t>Name of Leading Practice)</t>
    </r>
  </si>
  <si>
    <t xml:space="preserve">Data for past and current month   </t>
  </si>
  <si>
    <t xml:space="preserve">Data for past and present month   </t>
  </si>
  <si>
    <t>Total no. of production personnel at mine</t>
  </si>
  <si>
    <r>
      <rPr>
        <sz val="7"/>
        <rFont val="Arial"/>
        <family val="2"/>
      </rPr>
      <t>SLP Adoption Brief finalised following external review and on file in website database</t>
    </r>
    <r>
      <rPr>
        <b/>
        <sz val="7"/>
        <rFont val="Arial"/>
        <family val="2"/>
      </rPr>
      <t xml:space="preserve">  
Estimate of % complete| Date completed</t>
    </r>
    <r>
      <rPr>
        <sz val="7"/>
        <rFont val="Arial"/>
        <family val="2"/>
      </rPr>
      <t xml:space="preserve"> </t>
    </r>
  </si>
  <si>
    <t>Preparation / external review of SLP adoption brief</t>
  </si>
  <si>
    <t>Hub Peer Group assessment</t>
  </si>
  <si>
    <t>Final externally peer reviewed report</t>
  </si>
  <si>
    <t>Hub peer group assessment</t>
  </si>
  <si>
    <t xml:space="preserve">COPA effectiveness - self assessment </t>
  </si>
  <si>
    <t xml:space="preserve">Originally planned completion </t>
  </si>
  <si>
    <t>Curr planned completion</t>
  </si>
  <si>
    <t xml:space="preserve">This date is entered in yellow font in place of the planned completion dates, which should be entered for each indicator once the relevant completion date has been established </t>
  </si>
  <si>
    <t xml:space="preserve">This date is entered in yellow font in place of the planned completion dates, which should be entered for each indicator once the relevant completion date has been planned </t>
  </si>
  <si>
    <r>
      <t xml:space="preserve">A special workshop assessment form completed at workshop by all participants 
</t>
    </r>
    <r>
      <rPr>
        <b/>
        <sz val="7"/>
        <rFont val="Arial"/>
        <family val="2"/>
      </rPr>
      <t>Assessment score % | Date completed</t>
    </r>
    <r>
      <rPr>
        <sz val="7"/>
        <rFont val="Arial"/>
        <family val="2"/>
      </rPr>
      <t xml:space="preserve"> </t>
    </r>
  </si>
  <si>
    <r>
      <t xml:space="preserve">Custom designed enquiry protocol signed off by Behaviour Specialist for the leadng practce
</t>
    </r>
    <r>
      <rPr>
        <b/>
        <sz val="7"/>
        <rFont val="Arial"/>
        <family val="2"/>
      </rPr>
      <t>Estimate % complete | Date completed</t>
    </r>
  </si>
  <si>
    <r>
      <t xml:space="preserve">Modus operandi agreed with COPA members within 4 weeks of establishing the COPA
</t>
    </r>
    <r>
      <rPr>
        <b/>
        <sz val="7"/>
        <rFont val="Arial"/>
        <family val="2"/>
      </rPr>
      <t xml:space="preserve">Estimate % complete | Date completed </t>
    </r>
  </si>
  <si>
    <t>Leading Practice investigated for adoption</t>
  </si>
  <si>
    <t xml:space="preserve">Leading Practice Procedures Customised </t>
  </si>
  <si>
    <t>Customised Behaviour Communication  Plan</t>
  </si>
  <si>
    <t>Customised Leadership Behaviour Plan</t>
  </si>
  <si>
    <t>Management Sign-off (Review  Process)</t>
  </si>
  <si>
    <r>
      <rPr>
        <sz val="7"/>
        <rFont val="Arial"/>
        <family val="2"/>
      </rPr>
      <t xml:space="preserve">SLP assessment form discussed and confirmed at meeting of full </t>
    </r>
    <r>
      <rPr>
        <sz val="7"/>
        <color rgb="FFFF0000"/>
        <rFont val="Arial"/>
        <family val="2"/>
      </rPr>
      <t>industry</t>
    </r>
    <r>
      <rPr>
        <sz val="7"/>
        <rFont val="Arial"/>
        <family val="2"/>
      </rPr>
      <t xml:space="preserve"> adoption team</t>
    </r>
    <r>
      <rPr>
        <b/>
        <sz val="7"/>
        <rFont val="Arial"/>
        <family val="2"/>
      </rPr>
      <t xml:space="preserve">  
Yes or No | Date confirmed</t>
    </r>
    <r>
      <rPr>
        <sz val="7"/>
        <rFont val="Arial"/>
        <family val="2"/>
      </rPr>
      <t xml:space="preserve"> </t>
    </r>
  </si>
  <si>
    <t>BC plan for deciders (at mines)</t>
  </si>
  <si>
    <r>
      <t xml:space="preserve">Detailed BC plan for deciders signed off by Behaviour Specialist (see T50)
</t>
    </r>
    <r>
      <rPr>
        <b/>
        <sz val="7"/>
        <rFont val="Arial"/>
        <family val="2"/>
      </rPr>
      <t>Estimate % complete | Date completed</t>
    </r>
    <r>
      <rPr>
        <sz val="7"/>
        <rFont val="Arial"/>
        <family val="2"/>
      </rPr>
      <t xml:space="preserve"> </t>
    </r>
  </si>
  <si>
    <r>
      <t xml:space="preserve">A COPA effectiveness assessment form completed six-monthly by COPA participants
</t>
    </r>
    <r>
      <rPr>
        <b/>
        <sz val="7"/>
        <rFont val="Arial"/>
        <family val="2"/>
      </rPr>
      <t xml:space="preserve">Assessment score in % | Date completed </t>
    </r>
  </si>
  <si>
    <r>
      <t xml:space="preserve">Copy of agreed adoption plan for lead adopter mine  with comments for use in updating LPAG
</t>
    </r>
    <r>
      <rPr>
        <b/>
        <sz val="7"/>
        <rFont val="Arial"/>
        <family val="2"/>
      </rPr>
      <t xml:space="preserve">Estimate % complete | Date completed </t>
    </r>
  </si>
  <si>
    <t>Report on adoption at Lead Adoption Mine</t>
  </si>
  <si>
    <t>Working relationship with Lead Adoption Mine</t>
  </si>
  <si>
    <t>Estimated no. of personel at mine to benefit from LP</t>
  </si>
  <si>
    <t>4-week periods and weeks</t>
  </si>
  <si>
    <t>List of KPIs for planning purposes - see more detail in columns to the left</t>
  </si>
  <si>
    <r>
      <rPr>
        <b/>
        <sz val="8"/>
        <color theme="0"/>
        <rFont val="Arial"/>
        <family val="2"/>
      </rPr>
      <t xml:space="preserve">Identification of Leading Practice </t>
    </r>
    <r>
      <rPr>
        <sz val="8"/>
        <rFont val="Arial"/>
        <family val="2"/>
      </rPr>
      <t xml:space="preserve">  </t>
    </r>
  </si>
  <si>
    <t>Documention of Leading Practice</t>
  </si>
  <si>
    <t>Prev     Curr</t>
  </si>
  <si>
    <r>
      <rPr>
        <b/>
        <sz val="10"/>
        <rFont val="Arial"/>
        <family val="2"/>
      </rPr>
      <t>Planning of KPI activity start and completion dates, for: (</t>
    </r>
    <r>
      <rPr>
        <b/>
        <i/>
        <sz val="10"/>
        <rFont val="Arial"/>
        <family val="2"/>
      </rPr>
      <t xml:space="preserve">Name of Leading Practice </t>
    </r>
    <r>
      <rPr>
        <b/>
        <sz val="10"/>
        <rFont val="Arial"/>
        <family val="2"/>
      </rPr>
      <t xml:space="preserve">) </t>
    </r>
    <r>
      <rPr>
        <sz val="8"/>
        <rFont val="Arial"/>
        <family val="2"/>
      </rPr>
      <t xml:space="preserve">
Insert calendar date to indicate the end of </t>
    </r>
    <r>
      <rPr>
        <sz val="8"/>
        <color rgb="FFFF0000"/>
        <rFont val="Arial"/>
        <family val="2"/>
      </rPr>
      <t>week 1</t>
    </r>
    <r>
      <rPr>
        <sz val="8"/>
        <rFont val="Arial"/>
        <family val="2"/>
      </rPr>
      <t xml:space="preserve"> - the other dates will be adjusted automatically </t>
    </r>
  </si>
  <si>
    <t>Currently planned completion date</t>
  </si>
  <si>
    <t>Originally planned completion date</t>
  </si>
  <si>
    <r>
      <t>Planning of KPI activity start and completion dates
 For: (</t>
    </r>
    <r>
      <rPr>
        <b/>
        <i/>
        <sz val="7"/>
        <rFont val="Arial"/>
        <family val="2"/>
      </rPr>
      <t>Name of SLP</t>
    </r>
    <r>
      <rPr>
        <sz val="7"/>
        <rFont val="Arial"/>
        <family val="2"/>
      </rPr>
      <t xml:space="preserve"> ) 
</t>
    </r>
    <r>
      <rPr>
        <sz val="6"/>
        <rFont val="Arial"/>
        <family val="2"/>
      </rPr>
      <t xml:space="preserve">Insert calendar date to indicate the end of </t>
    </r>
    <r>
      <rPr>
        <sz val="6"/>
        <color rgb="FFFF0000"/>
        <rFont val="Arial"/>
        <family val="2"/>
      </rPr>
      <t>week 1</t>
    </r>
    <r>
      <rPr>
        <sz val="6"/>
        <rFont val="Arial"/>
        <family val="2"/>
      </rPr>
      <t xml:space="preserve"> - the other dates will be adjusted automatically </t>
    </r>
  </si>
  <si>
    <t>Documention of SLP</t>
  </si>
  <si>
    <t>Identification of SLP</t>
  </si>
  <si>
    <t>Documantation of SLP</t>
  </si>
  <si>
    <t>Currently agreed completion date</t>
  </si>
  <si>
    <t>Leading Practice Adoption Scorecard - Rev 0                                                                  Date of report: 
Monitoring of Widespread Eager Adoption of Leading Practice
Name of Leading Practice:</t>
  </si>
  <si>
    <t xml:space="preserve">                                                                                  SLP Adoption Scorecard - Rev 0                                                          Date of report:
Monitoring of Widespread Eager Adoption of SLP
Name of SLP:</t>
  </si>
  <si>
    <t>Currently agreed completion dates</t>
  </si>
  <si>
    <t>Originally agreed completion dates</t>
  </si>
  <si>
    <t>A21a</t>
  </si>
  <si>
    <t>T94a</t>
  </si>
  <si>
    <t>Average of peer group assessments</t>
  </si>
  <si>
    <t>Adequacy of adoption process</t>
  </si>
  <si>
    <t xml:space="preserve">Record of actual completion dates  </t>
  </si>
  <si>
    <t>I = In Progress         C = Completed         S = Signed Off       N = Decided no</t>
  </si>
  <si>
    <r>
      <t xml:space="preserve">Draft guide for use at adoption mines based on input from source mine and team
</t>
    </r>
    <r>
      <rPr>
        <b/>
        <sz val="7"/>
        <rFont val="Arial"/>
        <family val="2"/>
      </rPr>
      <t>Estimate % complete | Date completed</t>
    </r>
    <r>
      <rPr>
        <sz val="7"/>
        <rFont val="Arial"/>
        <family val="2"/>
      </rPr>
      <t xml:space="preserve"> </t>
    </r>
  </si>
  <si>
    <r>
      <t xml:space="preserve">To include one originally identified key persons at adoptn mine and / or Adoptn Team Managr 
</t>
    </r>
    <r>
      <rPr>
        <b/>
        <sz val="7"/>
        <rFont val="Arial"/>
        <family val="2"/>
      </rPr>
      <t>% of mines with required membership | No.of mines</t>
    </r>
    <r>
      <rPr>
        <sz val="7"/>
        <rFont val="Arial"/>
        <family val="2"/>
      </rPr>
      <t xml:space="preserve">   </t>
    </r>
  </si>
  <si>
    <r>
      <rPr>
        <b/>
        <sz val="8"/>
        <rFont val="Arial"/>
        <family val="2"/>
      </rPr>
      <t>Identification of implications</t>
    </r>
    <r>
      <rPr>
        <sz val="8"/>
        <rFont val="Arial"/>
        <family val="2"/>
      </rPr>
      <t xml:space="preserve"> </t>
    </r>
  </si>
  <si>
    <r>
      <t xml:space="preserve">Workshop participants assessment of practice against key criteria (at workshop) 
</t>
    </r>
    <r>
      <rPr>
        <b/>
        <sz val="7"/>
        <rFont val="Arial"/>
        <family val="2"/>
      </rPr>
      <t xml:space="preserve">Assessment score in % | Date assessed </t>
    </r>
  </si>
  <si>
    <r>
      <t xml:space="preserve">Average value of peer group assessments conducted to date (T14, 15, 56, 59, 62, 75(av), 91, 94)
</t>
    </r>
    <r>
      <rPr>
        <b/>
        <sz val="7"/>
        <rFont val="Arial"/>
        <family val="2"/>
      </rPr>
      <t>Average assessment score | Date all assessments completed</t>
    </r>
  </si>
  <si>
    <r>
      <t>Learning accommodated (</t>
    </r>
    <r>
      <rPr>
        <sz val="9"/>
        <rFont val="Arial"/>
        <family val="2"/>
      </rPr>
      <t>Specific provision - Y/N)</t>
    </r>
  </si>
  <si>
    <r>
      <t xml:space="preserve">Investment in adoption </t>
    </r>
    <r>
      <rPr>
        <sz val="9"/>
        <rFont val="Arial"/>
        <family val="2"/>
      </rPr>
      <t>(Rand value of time and purchases)</t>
    </r>
  </si>
  <si>
    <t>Decided No</t>
  </si>
  <si>
    <t>Percentage with Work In Progress</t>
  </si>
  <si>
    <t>Percentage Completed but not Signed Off</t>
  </si>
  <si>
    <t>Percent decided No</t>
  </si>
  <si>
    <t xml:space="preserve">Number Signed Off </t>
  </si>
  <si>
    <t>Number of signed off adoption roll out plans (according to LPAG)</t>
  </si>
  <si>
    <r>
      <t xml:space="preserve">Date adoption initiated </t>
    </r>
    <r>
      <rPr>
        <sz val="11"/>
        <rFont val="Arial"/>
        <family val="2"/>
      </rPr>
      <t>(including not to LPAG)</t>
    </r>
  </si>
  <si>
    <r>
      <t xml:space="preserve">Date adoption completed </t>
    </r>
    <r>
      <rPr>
        <sz val="11"/>
        <rFont val="Arial"/>
        <family val="2"/>
      </rPr>
      <t>(Including not to</t>
    </r>
    <r>
      <rPr>
        <b/>
        <sz val="11"/>
        <rFont val="Arial"/>
        <family val="2"/>
      </rPr>
      <t xml:space="preserve"> </t>
    </r>
    <r>
      <rPr>
        <sz val="11"/>
        <rFont val="Arial"/>
        <family val="2"/>
      </rPr>
      <t>LPAG)</t>
    </r>
  </si>
  <si>
    <t xml:space="preserve">Number of reported other adoptions (not according to LPAG) </t>
  </si>
  <si>
    <t>Current Value</t>
  </si>
  <si>
    <t>Percentage with process documents Signed Off</t>
  </si>
  <si>
    <r>
      <t>Key quarter-end data</t>
    </r>
    <r>
      <rPr>
        <sz val="14"/>
        <rFont val="Arial"/>
        <family val="2"/>
      </rPr>
      <t xml:space="preserve"> (reposition / insert month headings as necessary) </t>
    </r>
  </si>
  <si>
    <t>Number of potential adoption mines with identified key contact persons | % of potential adoption mines</t>
  </si>
  <si>
    <t>Number of reported adoptions of SLP | % of participtng adoptn mines</t>
  </si>
  <si>
    <t xml:space="preserve">Number of mines that have reported adoption data |  %  of  mines  actually  invited </t>
  </si>
  <si>
    <t>Date confirmed according to brief</t>
  </si>
  <si>
    <t>Key quarter-end data (reposition / insert month headings as necessary)</t>
  </si>
  <si>
    <t>Number of reported adoptions confirmed according to adoption brief</t>
  </si>
  <si>
    <t xml:space="preserve">Number of other reported adoptions  </t>
  </si>
  <si>
    <t>Number of other reported adoptions | % of participtng adoptn mines</t>
  </si>
  <si>
    <t>Number of reported adoptions (confirmed according to adoption brief) | % of participtng adoptn mines</t>
  </si>
  <si>
    <r>
      <t xml:space="preserve">Leading Practice Process Scorecard - Monthly print-out table </t>
    </r>
    <r>
      <rPr>
        <sz val="10"/>
        <rFont val="Arial"/>
        <family val="2"/>
      </rPr>
      <t xml:space="preserve">(See procedure text box below) </t>
    </r>
    <r>
      <rPr>
        <b/>
        <sz val="10"/>
        <rFont val="Arial"/>
        <family val="2"/>
      </rPr>
      <t xml:space="preserve">- Rev 0:  
</t>
    </r>
    <r>
      <rPr>
        <b/>
        <sz val="12"/>
        <rFont val="Arial"/>
        <family val="2"/>
      </rPr>
      <t>For (</t>
    </r>
    <r>
      <rPr>
        <b/>
        <i/>
        <sz val="12"/>
        <rFont val="Arial"/>
        <family val="2"/>
      </rPr>
      <t>Leading Practice Name</t>
    </r>
    <r>
      <rPr>
        <b/>
        <sz val="12"/>
        <rFont val="Arial"/>
        <family val="2"/>
      </rPr>
      <t xml:space="preserve">) </t>
    </r>
    <r>
      <rPr>
        <b/>
        <sz val="10"/>
        <rFont val="Arial"/>
        <family val="2"/>
      </rPr>
      <t xml:space="preserve">   </t>
    </r>
  </si>
  <si>
    <r>
      <t xml:space="preserve"> SLP Process Scorecard - Monthly print-out table </t>
    </r>
    <r>
      <rPr>
        <sz val="10"/>
        <rFont val="Arial"/>
        <family val="2"/>
      </rPr>
      <t xml:space="preserve">(See procedure text box below) </t>
    </r>
    <r>
      <rPr>
        <b/>
        <sz val="10"/>
        <rFont val="Arial"/>
        <family val="2"/>
      </rPr>
      <t xml:space="preserve">- Rev 0:  
</t>
    </r>
    <r>
      <rPr>
        <b/>
        <sz val="12"/>
        <rFont val="Arial"/>
        <family val="2"/>
      </rPr>
      <t>For (</t>
    </r>
    <r>
      <rPr>
        <b/>
        <i/>
        <sz val="12"/>
        <rFont val="Arial"/>
        <family val="2"/>
      </rPr>
      <t>SLP Name</t>
    </r>
    <r>
      <rPr>
        <b/>
        <sz val="12"/>
        <rFont val="Arial"/>
        <family val="2"/>
      </rPr>
      <t xml:space="preserve">) </t>
    </r>
    <r>
      <rPr>
        <b/>
        <sz val="10"/>
        <rFont val="Arial"/>
        <family val="2"/>
      </rPr>
      <t xml:space="preserve">   </t>
    </r>
  </si>
  <si>
    <t>Adoption Plan (including M&amp;E)</t>
  </si>
</sst>
</file>

<file path=xl/styles.xml><?xml version="1.0" encoding="utf-8"?>
<styleSheet xmlns="http://schemas.openxmlformats.org/spreadsheetml/2006/main">
  <numFmts count="5">
    <numFmt numFmtId="164" formatCode="[$-14809]dd/mm/yyyy;@"/>
    <numFmt numFmtId="165" formatCode="[$-409]d\-mmm\-yy;@"/>
    <numFmt numFmtId="166" formatCode="[$-409]d\-mmm;@"/>
    <numFmt numFmtId="167" formatCode="[$-409]dd\-mmm\-yy;@"/>
    <numFmt numFmtId="168" formatCode="[$-409]mmm\-yy;@"/>
  </numFmts>
  <fonts count="49">
    <font>
      <sz val="11"/>
      <color theme="1"/>
      <name val="Calibri"/>
      <family val="2"/>
      <scheme val="minor"/>
    </font>
    <font>
      <sz val="8"/>
      <name val="Arial"/>
      <family val="2"/>
    </font>
    <font>
      <sz val="7"/>
      <name val="Arial"/>
      <family val="2"/>
    </font>
    <font>
      <sz val="5"/>
      <name val="Arial"/>
      <family val="2"/>
    </font>
    <font>
      <b/>
      <sz val="10"/>
      <name val="Arial"/>
      <family val="2"/>
    </font>
    <font>
      <b/>
      <sz val="8"/>
      <name val="Arial"/>
      <family val="2"/>
    </font>
    <font>
      <b/>
      <sz val="7"/>
      <name val="Arial"/>
      <family val="2"/>
    </font>
    <font>
      <sz val="6.5"/>
      <name val="Arial"/>
      <family val="2"/>
    </font>
    <font>
      <b/>
      <sz val="11"/>
      <name val="Arial"/>
      <family val="2"/>
    </font>
    <font>
      <b/>
      <sz val="6"/>
      <name val="Arial"/>
      <family val="2"/>
    </font>
    <font>
      <sz val="6"/>
      <name val="Arial"/>
      <family val="2"/>
    </font>
    <font>
      <b/>
      <i/>
      <sz val="10"/>
      <name val="Arial"/>
      <family val="2"/>
    </font>
    <font>
      <i/>
      <sz val="10"/>
      <name val="Arial"/>
      <family val="2"/>
    </font>
    <font>
      <sz val="10"/>
      <name val="Arial"/>
      <family val="2"/>
    </font>
    <font>
      <b/>
      <sz val="8"/>
      <color theme="0"/>
      <name val="Arial"/>
      <family val="2"/>
    </font>
    <font>
      <b/>
      <i/>
      <sz val="10"/>
      <color rgb="FFFF0000"/>
      <name val="Arial"/>
      <family val="2"/>
    </font>
    <font>
      <sz val="10"/>
      <name val="Arial"/>
      <family val="2"/>
    </font>
    <font>
      <b/>
      <sz val="16"/>
      <name val="Arial"/>
      <family val="2"/>
    </font>
    <font>
      <sz val="11"/>
      <name val="Arial"/>
      <family val="2"/>
    </font>
    <font>
      <b/>
      <sz val="12"/>
      <name val="Arial"/>
      <family val="2"/>
    </font>
    <font>
      <sz val="14"/>
      <name val="Arial"/>
      <family val="2"/>
    </font>
    <font>
      <sz val="28"/>
      <name val="Arial"/>
      <family val="2"/>
    </font>
    <font>
      <u/>
      <sz val="10"/>
      <color indexed="12"/>
      <name val="Arial"/>
      <family val="2"/>
    </font>
    <font>
      <sz val="11"/>
      <color indexed="8"/>
      <name val="Arial"/>
      <family val="2"/>
    </font>
    <font>
      <b/>
      <sz val="14"/>
      <name val="Arial"/>
      <family val="2"/>
    </font>
    <font>
      <b/>
      <sz val="26"/>
      <name val="Arial"/>
      <family val="2"/>
    </font>
    <font>
      <sz val="11"/>
      <color indexed="62"/>
      <name val="Calibri"/>
      <family val="2"/>
    </font>
    <font>
      <sz val="11"/>
      <color indexed="62"/>
      <name val="Symbol"/>
      <family val="1"/>
      <charset val="2"/>
    </font>
    <font>
      <sz val="12"/>
      <name val="Arial"/>
      <family val="2"/>
    </font>
    <font>
      <sz val="8"/>
      <color theme="0"/>
      <name val="Arial"/>
      <family val="2"/>
    </font>
    <font>
      <b/>
      <sz val="7.5"/>
      <name val="Arial"/>
      <family val="2"/>
    </font>
    <font>
      <sz val="7.5"/>
      <name val="Arial"/>
      <family val="2"/>
    </font>
    <font>
      <sz val="8"/>
      <color theme="0" tint="-4.9989318521683403E-2"/>
      <name val="Arial"/>
      <family val="2"/>
    </font>
    <font>
      <b/>
      <sz val="10"/>
      <color theme="0" tint="-4.9989318521683403E-2"/>
      <name val="Arial"/>
      <family val="2"/>
    </font>
    <font>
      <sz val="7"/>
      <color rgb="FFFF0000"/>
      <name val="Arial"/>
      <family val="2"/>
    </font>
    <font>
      <b/>
      <sz val="8"/>
      <color rgb="FFFF0000"/>
      <name val="Arial"/>
      <family val="2"/>
    </font>
    <font>
      <b/>
      <i/>
      <sz val="12"/>
      <name val="Arial"/>
      <family val="2"/>
    </font>
    <font>
      <sz val="8"/>
      <color rgb="FFFFFF00"/>
      <name val="Arial"/>
      <family val="2"/>
    </font>
    <font>
      <b/>
      <sz val="8"/>
      <color rgb="FFFFFF00"/>
      <name val="Arial"/>
      <family val="2"/>
    </font>
    <font>
      <sz val="10"/>
      <name val="Arial"/>
      <family val="2"/>
    </font>
    <font>
      <sz val="5"/>
      <color rgb="FFFF0000"/>
      <name val="Arial"/>
      <family val="2"/>
    </font>
    <font>
      <sz val="8"/>
      <color rgb="FFFF0000"/>
      <name val="Arial"/>
      <family val="2"/>
    </font>
    <font>
      <sz val="4.5"/>
      <name val="Arial"/>
      <family val="2"/>
    </font>
    <font>
      <sz val="4.5"/>
      <color rgb="FFFF0000"/>
      <name val="Arial"/>
      <family val="2"/>
    </font>
    <font>
      <sz val="6"/>
      <color rgb="FFFF0000"/>
      <name val="Arial"/>
      <family val="2"/>
    </font>
    <font>
      <b/>
      <i/>
      <sz val="7"/>
      <name val="Arial"/>
      <family val="2"/>
    </font>
    <font>
      <sz val="9"/>
      <name val="Arial"/>
      <family val="2"/>
    </font>
    <font>
      <b/>
      <sz val="14"/>
      <color theme="0"/>
      <name val="Arial"/>
      <family val="2"/>
    </font>
    <font>
      <b/>
      <sz val="18"/>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1" tint="4.9989318521683403E-2"/>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1"/>
        <bgColor indexed="64"/>
      </patternFill>
    </fill>
    <fill>
      <patternFill patternType="solid">
        <fgColor indexed="22"/>
        <bgColor indexed="64"/>
      </patternFill>
    </fill>
    <fill>
      <patternFill patternType="solid">
        <fgColor rgb="FF00CC00"/>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theme="6" tint="0.59999389629810485"/>
        <bgColor indexed="64"/>
      </patternFill>
    </fill>
  </fills>
  <borders count="197">
    <border>
      <left/>
      <right/>
      <top/>
      <bottom/>
      <diagonal/>
    </border>
    <border>
      <left/>
      <right/>
      <top/>
      <bottom style="medium">
        <color auto="1"/>
      </bottom>
      <diagonal/>
    </border>
    <border>
      <left/>
      <right/>
      <top style="thin">
        <color rgb="FF00B0F0"/>
      </top>
      <bottom style="thin">
        <color rgb="FF00B0F0"/>
      </bottom>
      <diagonal/>
    </border>
    <border>
      <left/>
      <right/>
      <top/>
      <bottom style="thin">
        <color auto="1"/>
      </bottom>
      <diagonal/>
    </border>
    <border>
      <left style="thin">
        <color auto="1"/>
      </left>
      <right/>
      <top/>
      <bottom/>
      <diagonal/>
    </border>
    <border>
      <left/>
      <right style="thin">
        <color auto="1"/>
      </right>
      <top/>
      <bottom style="thin">
        <color auto="1"/>
      </bottom>
      <diagonal/>
    </border>
    <border>
      <left style="thin">
        <color auto="1"/>
      </left>
      <right/>
      <top style="thin">
        <color indexed="64"/>
      </top>
      <bottom style="medium">
        <color auto="1"/>
      </bottom>
      <diagonal/>
    </border>
    <border>
      <left/>
      <right style="thin">
        <color auto="1"/>
      </right>
      <top/>
      <bottom style="medium">
        <color auto="1"/>
      </bottom>
      <diagonal/>
    </border>
    <border>
      <left style="thin">
        <color auto="1"/>
      </left>
      <right/>
      <top/>
      <bottom style="thin">
        <color auto="1"/>
      </bottom>
      <diagonal/>
    </border>
    <border>
      <left/>
      <right/>
      <top style="thin">
        <color rgb="FF00B0F0"/>
      </top>
      <bottom/>
      <diagonal/>
    </border>
    <border>
      <left style="thin">
        <color rgb="FF00B0F0"/>
      </left>
      <right style="thin">
        <color rgb="FF00B0F0"/>
      </right>
      <top style="thin">
        <color rgb="FF00B0F0"/>
      </top>
      <bottom style="thin">
        <color rgb="FF00B0F0"/>
      </bottom>
      <diagonal/>
    </border>
    <border>
      <left style="thin">
        <color rgb="FF00B0F0"/>
      </left>
      <right style="thin">
        <color auto="1"/>
      </right>
      <top style="thin">
        <color rgb="FF00B0F0"/>
      </top>
      <bottom style="thin">
        <color rgb="FF00B0F0"/>
      </bottom>
      <diagonal/>
    </border>
    <border>
      <left/>
      <right/>
      <top style="thin">
        <color auto="1"/>
      </top>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double">
        <color auto="1"/>
      </left>
      <right/>
      <top style="thin">
        <color auto="1"/>
      </top>
      <bottom style="thin">
        <color auto="1"/>
      </bottom>
      <diagonal/>
    </border>
    <border>
      <left/>
      <right/>
      <top style="thin">
        <color indexed="64"/>
      </top>
      <bottom style="thin">
        <color indexed="64"/>
      </bottom>
      <diagonal/>
    </border>
    <border>
      <left/>
      <right style="double">
        <color auto="1"/>
      </right>
      <top style="thin">
        <color auto="1"/>
      </top>
      <bottom style="thin">
        <color auto="1"/>
      </bottom>
      <diagonal/>
    </border>
    <border>
      <left style="thin">
        <color indexed="64"/>
      </left>
      <right/>
      <top style="thin">
        <color indexed="64"/>
      </top>
      <bottom style="thin">
        <color indexed="64"/>
      </bottom>
      <diagonal/>
    </border>
    <border>
      <left style="double">
        <color auto="1"/>
      </left>
      <right/>
      <top style="thin">
        <color auto="1"/>
      </top>
      <bottom style="double">
        <color auto="1"/>
      </bottom>
      <diagonal/>
    </border>
    <border>
      <left style="thin">
        <color indexed="64"/>
      </left>
      <right/>
      <top style="thin">
        <color indexed="64"/>
      </top>
      <bottom style="double">
        <color auto="1"/>
      </bottom>
      <diagonal/>
    </border>
    <border>
      <left/>
      <right/>
      <top style="thin">
        <color auto="1"/>
      </top>
      <bottom style="double">
        <color auto="1"/>
      </bottom>
      <diagonal/>
    </border>
    <border>
      <left/>
      <right style="double">
        <color auto="1"/>
      </right>
      <top style="thin">
        <color auto="1"/>
      </top>
      <bottom style="double">
        <color auto="1"/>
      </bottom>
      <diagonal/>
    </border>
    <border>
      <left/>
      <right/>
      <top style="medium">
        <color auto="1"/>
      </top>
      <bottom style="thin">
        <color auto="1"/>
      </bottom>
      <diagonal/>
    </border>
    <border>
      <left/>
      <right style="thin">
        <color rgb="FF00B0F0"/>
      </right>
      <top style="thin">
        <color rgb="FF00B0F0"/>
      </top>
      <bottom style="thin">
        <color rgb="FF00B0F0"/>
      </bottom>
      <diagonal/>
    </border>
    <border>
      <left style="thin">
        <color rgb="FF00B0F0"/>
      </left>
      <right/>
      <top style="thin">
        <color rgb="FF00B0F0"/>
      </top>
      <bottom style="thin">
        <color rgb="FF00B0F0"/>
      </bottom>
      <diagonal/>
    </border>
    <border>
      <left style="thin">
        <color rgb="FF00B0F0"/>
      </left>
      <right/>
      <top/>
      <bottom/>
      <diagonal/>
    </border>
    <border>
      <left/>
      <right/>
      <top style="thin">
        <color auto="1"/>
      </top>
      <bottom style="medium">
        <color auto="1"/>
      </bottom>
      <diagonal/>
    </border>
    <border>
      <left/>
      <right/>
      <top style="medium">
        <color auto="1"/>
      </top>
      <bottom/>
      <diagonal/>
    </border>
    <border>
      <left/>
      <right style="thin">
        <color auto="1"/>
      </right>
      <top style="thin">
        <color auto="1"/>
      </top>
      <bottom style="thin">
        <color auto="1"/>
      </bottom>
      <diagonal/>
    </border>
    <border>
      <left style="thin">
        <color rgb="FF00B0F0"/>
      </left>
      <right style="thin">
        <color rgb="FF00B0F0"/>
      </right>
      <top style="thin">
        <color rgb="FF00B0F0"/>
      </top>
      <bottom/>
      <diagonal/>
    </border>
    <border>
      <left/>
      <right/>
      <top/>
      <bottom style="thin">
        <color rgb="FF00B0F0"/>
      </bottom>
      <diagonal/>
    </border>
    <border>
      <left style="thin">
        <color indexed="64"/>
      </left>
      <right/>
      <top style="thin">
        <color indexed="64"/>
      </top>
      <bottom/>
      <diagonal/>
    </border>
    <border>
      <left/>
      <right style="thin">
        <color auto="1"/>
      </right>
      <top style="thin">
        <color auto="1"/>
      </top>
      <bottom/>
      <diagonal/>
    </border>
    <border>
      <left/>
      <right style="thin">
        <color auto="1"/>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right style="double">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auto="1"/>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style="thin">
        <color auto="1"/>
      </right>
      <top style="medium">
        <color indexed="64"/>
      </top>
      <bottom style="hair">
        <color indexed="64"/>
      </bottom>
      <diagonal/>
    </border>
    <border>
      <left style="double">
        <color indexed="64"/>
      </left>
      <right style="thin">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auto="1"/>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right style="thin">
        <color auto="1"/>
      </right>
      <top style="hair">
        <color indexed="64"/>
      </top>
      <bottom/>
      <diagonal/>
    </border>
    <border>
      <left style="double">
        <color indexed="64"/>
      </left>
      <right style="thin">
        <color indexed="64"/>
      </right>
      <top style="hair">
        <color indexed="64"/>
      </top>
      <bottom/>
      <diagonal/>
    </border>
    <border>
      <left/>
      <right style="thin">
        <color auto="1"/>
      </right>
      <top style="hair">
        <color indexed="64"/>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double">
        <color auto="1"/>
      </left>
      <right/>
      <top style="thin">
        <color auto="1"/>
      </top>
      <bottom style="medium">
        <color auto="1"/>
      </bottom>
      <diagonal/>
    </border>
    <border>
      <left/>
      <right style="double">
        <color auto="1"/>
      </right>
      <top style="thin">
        <color auto="1"/>
      </top>
      <bottom style="medium">
        <color auto="1"/>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diagonal/>
    </border>
    <border>
      <left style="thin">
        <color auto="1"/>
      </left>
      <right style="mediumDashDot">
        <color theme="0" tint="-0.24994659260841701"/>
      </right>
      <top style="thin">
        <color rgb="FF00B0F0"/>
      </top>
      <bottom style="thin">
        <color rgb="FF00B0F0"/>
      </bottom>
      <diagonal/>
    </border>
    <border>
      <left style="thin">
        <color rgb="FF00B0F0"/>
      </left>
      <right/>
      <top style="thin">
        <color indexed="64"/>
      </top>
      <bottom style="medium">
        <color auto="1"/>
      </bottom>
      <diagonal/>
    </border>
    <border>
      <left style="thin">
        <color rgb="FF00B0F0"/>
      </left>
      <right style="mediumDashDot">
        <color theme="0" tint="-0.24994659260841701"/>
      </right>
      <top style="thin">
        <color rgb="FF00B0F0"/>
      </top>
      <bottom style="thin">
        <color rgb="FF00B0F0"/>
      </bottom>
      <diagonal/>
    </border>
    <border>
      <left/>
      <right style="thin">
        <color auto="1"/>
      </right>
      <top/>
      <bottom/>
      <diagonal/>
    </border>
    <border>
      <left style="thin">
        <color auto="1"/>
      </left>
      <right style="thin">
        <color auto="1"/>
      </right>
      <top style="thin">
        <color rgb="FF00B0F0"/>
      </top>
      <bottom style="thin">
        <color rgb="FF00B0F0"/>
      </bottom>
      <diagonal/>
    </border>
    <border>
      <left style="thin">
        <color indexed="64"/>
      </left>
      <right style="thin">
        <color auto="1"/>
      </right>
      <top style="thin">
        <color auto="1"/>
      </top>
      <bottom/>
      <diagonal/>
    </border>
    <border>
      <left style="thin">
        <color indexed="64"/>
      </left>
      <right style="thin">
        <color auto="1"/>
      </right>
      <top/>
      <bottom style="medium">
        <color auto="1"/>
      </bottom>
      <diagonal/>
    </border>
    <border>
      <left/>
      <right style="medium">
        <color auto="1"/>
      </right>
      <top style="thin">
        <color auto="1"/>
      </top>
      <bottom style="thin">
        <color auto="1"/>
      </bottom>
      <diagonal/>
    </border>
    <border>
      <left style="medium">
        <color rgb="FF0070C0"/>
      </left>
      <right style="dashed">
        <color rgb="FF0070C0"/>
      </right>
      <top/>
      <bottom style="thin">
        <color rgb="FF0070C0"/>
      </bottom>
      <diagonal/>
    </border>
    <border>
      <left style="dashed">
        <color rgb="FF0070C0"/>
      </left>
      <right style="medium">
        <color rgb="FF0070C0"/>
      </right>
      <top/>
      <bottom style="thin">
        <color rgb="FF0070C0"/>
      </bottom>
      <diagonal/>
    </border>
    <border>
      <left/>
      <right/>
      <top style="thin">
        <color rgb="FF0070C0"/>
      </top>
      <bottom style="thin">
        <color rgb="FF0070C0"/>
      </bottom>
      <diagonal/>
    </border>
    <border>
      <left/>
      <right style="medium">
        <color rgb="FF0070C0"/>
      </right>
      <top/>
      <bottom/>
      <diagonal/>
    </border>
    <border>
      <left style="medium">
        <color rgb="FF0070C0"/>
      </left>
      <right style="dashed">
        <color rgb="FF0070C0"/>
      </right>
      <top style="thin">
        <color rgb="FF0070C0"/>
      </top>
      <bottom style="medium">
        <color indexed="64"/>
      </bottom>
      <diagonal/>
    </border>
    <border>
      <left style="dashed">
        <color rgb="FF0070C0"/>
      </left>
      <right style="medium">
        <color rgb="FF0070C0"/>
      </right>
      <top style="thin">
        <color rgb="FF0070C0"/>
      </top>
      <bottom style="medium">
        <color indexed="64"/>
      </bottom>
      <diagonal/>
    </border>
    <border>
      <left style="medium">
        <color rgb="FF0070C0"/>
      </left>
      <right/>
      <top style="thin">
        <color rgb="FF00B0F0"/>
      </top>
      <bottom style="medium">
        <color rgb="FF0070C0"/>
      </bottom>
      <diagonal/>
    </border>
    <border>
      <left style="medium">
        <color rgb="FF0070C0"/>
      </left>
      <right/>
      <top/>
      <bottom/>
      <diagonal/>
    </border>
    <border>
      <left style="medium">
        <color rgb="FF0070C0"/>
      </left>
      <right/>
      <top style="thin">
        <color rgb="FF00B0F0"/>
      </top>
      <bottom style="thin">
        <color rgb="FF00B0F0"/>
      </bottom>
      <diagonal/>
    </border>
    <border>
      <left/>
      <right/>
      <top/>
      <bottom style="thin">
        <color rgb="FF0070C0"/>
      </bottom>
      <diagonal/>
    </border>
    <border>
      <left style="thin">
        <color rgb="FF00B0F0"/>
      </left>
      <right style="dotted">
        <color rgb="FF00B0F0"/>
      </right>
      <top style="thin">
        <color rgb="FF00B0F0"/>
      </top>
      <bottom style="thin">
        <color rgb="FF00B0F0"/>
      </bottom>
      <diagonal/>
    </border>
    <border>
      <left style="dotted">
        <color rgb="FF00B0F0"/>
      </left>
      <right style="thin">
        <color rgb="FF00B0F0"/>
      </right>
      <top style="thin">
        <color rgb="FF00B0F0"/>
      </top>
      <bottom style="thin">
        <color rgb="FF00B0F0"/>
      </bottom>
      <diagonal/>
    </border>
    <border>
      <left style="dotted">
        <color rgb="FF00B0F0"/>
      </left>
      <right style="medium">
        <color rgb="FF0070C0"/>
      </right>
      <top style="thin">
        <color rgb="FF00B0F0"/>
      </top>
      <bottom style="thin">
        <color rgb="FF00B0F0"/>
      </bottom>
      <diagonal/>
    </border>
    <border>
      <left style="dashed">
        <color rgb="FF0070C0"/>
      </left>
      <right style="medium">
        <color indexed="64"/>
      </right>
      <top/>
      <bottom style="thin">
        <color rgb="FF0070C0"/>
      </bottom>
      <diagonal/>
    </border>
    <border>
      <left style="dashed">
        <color rgb="FF0070C0"/>
      </left>
      <right style="medium">
        <color indexed="64"/>
      </right>
      <top style="thin">
        <color rgb="FF0070C0"/>
      </top>
      <bottom style="medium">
        <color indexed="64"/>
      </bottom>
      <diagonal/>
    </border>
    <border>
      <left style="medium">
        <color indexed="64"/>
      </left>
      <right style="dashed">
        <color rgb="FF0070C0"/>
      </right>
      <top style="thin">
        <color rgb="FF0070C0"/>
      </top>
      <bottom style="medium">
        <color indexed="64"/>
      </bottom>
      <diagonal/>
    </border>
    <border>
      <left style="medium">
        <color indexed="64"/>
      </left>
      <right/>
      <top/>
      <bottom style="thin">
        <color rgb="FF0070C0"/>
      </bottom>
      <diagonal/>
    </border>
    <border>
      <left/>
      <right style="medium">
        <color indexed="64"/>
      </right>
      <top/>
      <bottom style="thin">
        <color rgb="FF0070C0"/>
      </bottom>
      <diagonal/>
    </border>
    <border>
      <left style="thin">
        <color indexed="64"/>
      </left>
      <right/>
      <top style="thin">
        <color rgb="FF00B0F0"/>
      </top>
      <bottom style="thin">
        <color rgb="FF00B0F0"/>
      </bottom>
      <diagonal/>
    </border>
    <border>
      <left/>
      <right/>
      <top/>
      <bottom style="thick">
        <color auto="1"/>
      </bottom>
      <diagonal/>
    </border>
    <border>
      <left style="medium">
        <color indexed="64"/>
      </left>
      <right style="medium">
        <color indexed="64"/>
      </right>
      <top style="thick">
        <color indexed="64"/>
      </top>
      <bottom style="hair">
        <color indexed="64"/>
      </bottom>
      <diagonal/>
    </border>
    <border>
      <left/>
      <right/>
      <top style="double">
        <color indexed="64"/>
      </top>
      <bottom/>
      <diagonal/>
    </border>
    <border>
      <left/>
      <right/>
      <top style="double">
        <color indexed="64"/>
      </top>
      <bottom style="thick">
        <color indexed="64"/>
      </bottom>
      <diagonal/>
    </border>
    <border>
      <left style="thin">
        <color theme="0" tint="-0.34998626667073579"/>
      </left>
      <right style="thin">
        <color theme="0" tint="-0.34998626667073579"/>
      </right>
      <top style="thin">
        <color rgb="FF00B0F0"/>
      </top>
      <bottom style="thin">
        <color rgb="FF00B0F0"/>
      </bottom>
      <diagonal/>
    </border>
    <border>
      <left style="thin">
        <color theme="0" tint="-0.34998626667073579"/>
      </left>
      <right style="thin">
        <color theme="0" tint="-0.34998626667073579"/>
      </right>
      <top style="thin">
        <color auto="1"/>
      </top>
      <bottom style="medium">
        <color auto="1"/>
      </bottom>
      <diagonal/>
    </border>
    <border>
      <left/>
      <right style="thin">
        <color theme="0" tint="-0.34998626667073579"/>
      </right>
      <top style="thin">
        <color rgb="FF00B0F0"/>
      </top>
      <bottom style="thin">
        <color rgb="FF00B0F0"/>
      </bottom>
      <diagonal/>
    </border>
    <border>
      <left style="thin">
        <color theme="0" tint="-0.34998626667073579"/>
      </left>
      <right style="medium">
        <color theme="1"/>
      </right>
      <top style="thin">
        <color rgb="FF00B0F0"/>
      </top>
      <bottom style="thin">
        <color rgb="FF00B0F0"/>
      </bottom>
      <diagonal/>
    </border>
    <border>
      <left style="thin">
        <color indexed="64"/>
      </left>
      <right style="thin">
        <color indexed="64"/>
      </right>
      <top/>
      <bottom/>
      <diagonal/>
    </border>
    <border>
      <left/>
      <right style="thin">
        <color indexed="64"/>
      </right>
      <top style="medium">
        <color indexed="64"/>
      </top>
      <bottom/>
      <diagonal/>
    </border>
    <border>
      <left style="thin">
        <color indexed="64"/>
      </left>
      <right/>
      <top/>
      <bottom style="medium">
        <color indexed="64"/>
      </bottom>
      <diagonal/>
    </border>
    <border>
      <left style="hair">
        <color indexed="64"/>
      </left>
      <right style="medium">
        <color indexed="64"/>
      </right>
      <top/>
      <bottom style="hair">
        <color indexed="64"/>
      </bottom>
      <diagonal/>
    </border>
    <border>
      <left style="medium">
        <color indexed="64"/>
      </left>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style="hair">
        <color indexed="64"/>
      </top>
      <bottom style="hair">
        <color indexed="64"/>
      </bottom>
      <diagonal/>
    </border>
    <border>
      <left style="thin">
        <color theme="0" tint="-0.24994659260841701"/>
      </left>
      <right style="thin">
        <color theme="0" tint="-0.24994659260841701"/>
      </right>
      <top style="thin">
        <color rgb="FF00B0F0"/>
      </top>
      <bottom style="thin">
        <color rgb="FF00B0F0"/>
      </bottom>
      <diagonal/>
    </border>
    <border>
      <left style="medium">
        <color indexed="64"/>
      </left>
      <right style="medium">
        <color indexed="64"/>
      </right>
      <top/>
      <bottom/>
      <diagonal/>
    </border>
    <border>
      <left style="dotted">
        <color rgb="FF00B0F0"/>
      </left>
      <right style="thin">
        <color auto="1"/>
      </right>
      <top style="thin">
        <color rgb="FF00B0F0"/>
      </top>
      <bottom style="thin">
        <color rgb="FF00B0F0"/>
      </bottom>
      <diagonal/>
    </border>
    <border>
      <left style="medium">
        <color indexed="64"/>
      </left>
      <right style="medium">
        <color indexed="64"/>
      </right>
      <top style="thin">
        <color rgb="FF00B0F0"/>
      </top>
      <bottom style="thin">
        <color rgb="FF00B0F0"/>
      </bottom>
      <diagonal/>
    </border>
    <border>
      <left style="medium">
        <color indexed="64"/>
      </left>
      <right style="medium">
        <color indexed="64"/>
      </right>
      <top style="thin">
        <color rgb="FF00B0F0"/>
      </top>
      <bottom style="medium">
        <color auto="1"/>
      </bottom>
      <diagonal/>
    </border>
    <border>
      <left style="thin">
        <color auto="1"/>
      </left>
      <right/>
      <top style="medium">
        <color auto="1"/>
      </top>
      <bottom/>
      <diagonal/>
    </border>
    <border>
      <left style="thin">
        <color theme="0" tint="-0.34998626667073579"/>
      </left>
      <right style="medium">
        <color auto="1"/>
      </right>
      <top style="thin">
        <color auto="1"/>
      </top>
      <bottom style="medium">
        <color auto="1"/>
      </bottom>
      <diagonal/>
    </border>
    <border>
      <left/>
      <right style="thin">
        <color rgb="FF00B0F0"/>
      </right>
      <top/>
      <bottom style="medium">
        <color auto="1"/>
      </bottom>
      <diagonal/>
    </border>
    <border>
      <left style="thin">
        <color rgb="FF00B0F0"/>
      </left>
      <right/>
      <top/>
      <bottom style="medium">
        <color auto="1"/>
      </bottom>
      <diagonal/>
    </border>
    <border>
      <left/>
      <right style="thin">
        <color rgb="FF00B0F0"/>
      </right>
      <top style="thin">
        <color indexed="64"/>
      </top>
      <bottom style="thin">
        <color auto="1"/>
      </bottom>
      <diagonal/>
    </border>
    <border>
      <left style="thin">
        <color rgb="FF00B0F0"/>
      </left>
      <right/>
      <top style="thin">
        <color indexed="64"/>
      </top>
      <bottom style="thin">
        <color auto="1"/>
      </bottom>
      <diagonal/>
    </border>
    <border>
      <left/>
      <right style="thin">
        <color theme="1"/>
      </right>
      <top/>
      <bottom/>
      <diagonal/>
    </border>
    <border>
      <left style="medium">
        <color rgb="FF0070C0"/>
      </left>
      <right style="dashed">
        <color rgb="FF0070C0"/>
      </right>
      <top style="thin">
        <color rgb="FF0070C0"/>
      </top>
      <bottom/>
      <diagonal/>
    </border>
    <border>
      <left style="medium">
        <color rgb="FF0070C0"/>
      </left>
      <right style="dashed">
        <color rgb="FF0070C0"/>
      </right>
      <top/>
      <bottom style="medium">
        <color indexed="64"/>
      </bottom>
      <diagonal/>
    </border>
    <border>
      <left style="dashed">
        <color rgb="FF0070C0"/>
      </left>
      <right style="medium">
        <color rgb="FF0070C0"/>
      </right>
      <top style="thin">
        <color rgb="FF0070C0"/>
      </top>
      <bottom/>
      <diagonal/>
    </border>
    <border>
      <left style="dashed">
        <color rgb="FF0070C0"/>
      </left>
      <right style="medium">
        <color rgb="FF0070C0"/>
      </right>
      <top/>
      <bottom style="medium">
        <color indexed="64"/>
      </bottom>
      <diagonal/>
    </border>
    <border>
      <left style="medium">
        <color indexed="64"/>
      </left>
      <right/>
      <top style="thin">
        <color rgb="FF0070C0"/>
      </top>
      <bottom/>
      <diagonal/>
    </border>
    <border>
      <left/>
      <right style="medium">
        <color indexed="64"/>
      </right>
      <top style="thin">
        <color rgb="FF0070C0"/>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rgb="FF0070C0"/>
      </top>
      <bottom style="thin">
        <color rgb="FF00B0F0"/>
      </bottom>
      <diagonal/>
    </border>
    <border>
      <left style="dashed">
        <color rgb="FF0070C0"/>
      </left>
      <right style="thin">
        <color indexed="64"/>
      </right>
      <top style="thin">
        <color rgb="FF0070C0"/>
      </top>
      <bottom/>
      <diagonal/>
    </border>
    <border>
      <left style="dashed">
        <color rgb="FF0070C0"/>
      </left>
      <right style="thin">
        <color indexed="64"/>
      </right>
      <top/>
      <bottom style="medium">
        <color indexed="64"/>
      </bottom>
      <diagonal/>
    </border>
    <border>
      <left/>
      <right style="thin">
        <color indexed="64"/>
      </right>
      <top/>
      <bottom style="thin">
        <color rgb="FF0070C0"/>
      </bottom>
      <diagonal/>
    </border>
    <border>
      <left/>
      <right style="thin">
        <color indexed="64"/>
      </right>
      <top style="thin">
        <color rgb="FF0070C0"/>
      </top>
      <bottom style="thin">
        <color rgb="FF0070C0"/>
      </bottom>
      <diagonal/>
    </border>
    <border>
      <left style="thin">
        <color theme="1"/>
      </left>
      <right/>
      <top/>
      <bottom/>
      <diagonal/>
    </border>
    <border>
      <left style="thin">
        <color theme="0" tint="-0.34998626667073579"/>
      </left>
      <right style="thin">
        <color theme="1"/>
      </right>
      <top style="thin">
        <color theme="0" tint="-0.34998626667073579"/>
      </top>
      <bottom style="thin">
        <color theme="0" tint="-0.34998626667073579"/>
      </bottom>
      <diagonal/>
    </border>
    <border>
      <left style="thin">
        <color theme="0" tint="-0.24994659260841701"/>
      </left>
      <right style="thin">
        <color theme="1"/>
      </right>
      <top style="thin">
        <color rgb="FF00B0F0"/>
      </top>
      <bottom style="thin">
        <color rgb="FF00B0F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rgb="FF00B0F0"/>
      </left>
      <right style="thin">
        <color rgb="FF00B0F0"/>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thin">
        <color auto="1"/>
      </bottom>
      <diagonal/>
    </border>
    <border>
      <left/>
      <right style="hair">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style="medium">
        <color indexed="64"/>
      </left>
      <right/>
      <top style="thin">
        <color indexed="64"/>
      </top>
      <bottom style="medium">
        <color indexed="64"/>
      </bottom>
      <diagonal/>
    </border>
    <border>
      <left style="medium">
        <color indexed="64"/>
      </left>
      <right style="medium">
        <color indexed="64"/>
      </right>
      <top style="hair">
        <color indexed="64"/>
      </top>
      <bottom/>
      <diagonal/>
    </border>
    <border>
      <left/>
      <right style="hair">
        <color indexed="64"/>
      </right>
      <top style="medium">
        <color indexed="64"/>
      </top>
      <bottom style="hair">
        <color indexed="64"/>
      </bottom>
      <diagonal/>
    </border>
  </borders>
  <cellStyleXfs count="6">
    <xf numFmtId="0" fontId="0" fillId="0" borderId="0"/>
    <xf numFmtId="0" fontId="16" fillId="0" borderId="0"/>
    <xf numFmtId="9" fontId="13" fillId="0" borderId="0" applyFont="0" applyFill="0" applyBorder="0" applyAlignment="0" applyProtection="0"/>
    <xf numFmtId="0" fontId="22" fillId="0" borderId="0" applyNumberFormat="0" applyFill="0" applyBorder="0" applyAlignment="0" applyProtection="0">
      <alignment vertical="top"/>
      <protection locked="0"/>
    </xf>
    <xf numFmtId="0" fontId="13" fillId="0" borderId="0"/>
    <xf numFmtId="0" fontId="39" fillId="0" borderId="0"/>
  </cellStyleXfs>
  <cellXfs count="651">
    <xf numFmtId="0" fontId="0" fillId="0" borderId="0" xfId="0"/>
    <xf numFmtId="0" fontId="2" fillId="5" borderId="2" xfId="0" applyFont="1" applyFill="1" applyBorder="1" applyAlignment="1">
      <alignment vertical="center" wrapText="1"/>
    </xf>
    <xf numFmtId="0" fontId="1" fillId="0" borderId="0" xfId="0" applyFont="1" applyAlignment="1">
      <alignment vertical="center" wrapText="1"/>
    </xf>
    <xf numFmtId="0" fontId="6" fillId="5" borderId="2" xfId="0" applyFont="1" applyFill="1" applyBorder="1" applyAlignment="1">
      <alignment vertical="center" wrapText="1"/>
    </xf>
    <xf numFmtId="0" fontId="2" fillId="5" borderId="2" xfId="0" applyFont="1" applyFill="1" applyBorder="1" applyAlignment="1">
      <alignment horizontal="center" vertical="center" wrapText="1"/>
    </xf>
    <xf numFmtId="9" fontId="2" fillId="5" borderId="2" xfId="0" applyNumberFormat="1" applyFont="1" applyFill="1" applyBorder="1" applyAlignment="1">
      <alignment horizontal="center" vertical="center" wrapText="1"/>
    </xf>
    <xf numFmtId="0" fontId="2" fillId="0" borderId="2" xfId="0" applyFont="1" applyFill="1" applyBorder="1" applyAlignment="1">
      <alignment vertical="center" wrapText="1"/>
    </xf>
    <xf numFmtId="0" fontId="6" fillId="0" borderId="2" xfId="0" applyFont="1" applyFill="1" applyBorder="1" applyAlignment="1">
      <alignment vertical="center" wrapText="1"/>
    </xf>
    <xf numFmtId="9" fontId="2"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vertical="center" wrapText="1"/>
    </xf>
    <xf numFmtId="0" fontId="6" fillId="0" borderId="0" xfId="0" applyFont="1" applyFill="1" applyBorder="1" applyAlignment="1">
      <alignment vertical="center" wrapText="1"/>
    </xf>
    <xf numFmtId="0" fontId="10" fillId="0" borderId="0" xfId="0" applyFont="1" applyAlignment="1">
      <alignment horizontal="center" vertical="center" wrapText="1"/>
    </xf>
    <xf numFmtId="0" fontId="1" fillId="0" borderId="0" xfId="0" applyFont="1" applyAlignment="1">
      <alignment horizontal="left" vertical="center" wrapText="1"/>
    </xf>
    <xf numFmtId="0" fontId="16" fillId="0" borderId="0" xfId="1"/>
    <xf numFmtId="0" fontId="16" fillId="0" borderId="0" xfId="1" applyAlignment="1">
      <alignment horizontal="center"/>
    </xf>
    <xf numFmtId="9" fontId="0" fillId="0" borderId="0" xfId="2" applyFont="1" applyAlignment="1">
      <alignment horizontal="center"/>
    </xf>
    <xf numFmtId="0" fontId="20" fillId="0" borderId="0" xfId="1" applyFont="1" applyAlignment="1">
      <alignment wrapText="1"/>
    </xf>
    <xf numFmtId="0" fontId="13" fillId="0" borderId="0" xfId="1" applyFont="1" applyAlignment="1">
      <alignment wrapText="1"/>
    </xf>
    <xf numFmtId="1" fontId="18" fillId="0" borderId="30" xfId="1" applyNumberFormat="1" applyFont="1" applyBorder="1" applyAlignment="1">
      <alignment horizontal="center"/>
    </xf>
    <xf numFmtId="1" fontId="18" fillId="0" borderId="51" xfId="1" applyNumberFormat="1" applyFont="1" applyBorder="1" applyAlignment="1">
      <alignment horizontal="center"/>
    </xf>
    <xf numFmtId="1" fontId="18" fillId="0" borderId="53" xfId="1" applyNumberFormat="1" applyFont="1" applyBorder="1" applyAlignment="1">
      <alignment horizontal="center"/>
    </xf>
    <xf numFmtId="1" fontId="18" fillId="0" borderId="54" xfId="1" applyNumberFormat="1" applyFont="1" applyBorder="1" applyAlignment="1">
      <alignment horizontal="center"/>
    </xf>
    <xf numFmtId="0" fontId="18" fillId="0" borderId="0" xfId="1" applyFont="1"/>
    <xf numFmtId="0" fontId="18" fillId="0" borderId="52" xfId="1" applyFont="1" applyBorder="1" applyAlignment="1">
      <alignment horizontal="center"/>
    </xf>
    <xf numFmtId="2" fontId="18" fillId="0" borderId="52" xfId="1" applyNumberFormat="1" applyFont="1" applyBorder="1" applyAlignment="1">
      <alignment horizontal="center"/>
    </xf>
    <xf numFmtId="9" fontId="18" fillId="0" borderId="52" xfId="2" applyFont="1" applyBorder="1" applyAlignment="1">
      <alignment horizontal="center"/>
    </xf>
    <xf numFmtId="1" fontId="18" fillId="0" borderId="30" xfId="1" applyNumberFormat="1" applyFont="1" applyFill="1" applyBorder="1" applyAlignment="1">
      <alignment horizontal="center"/>
    </xf>
    <xf numFmtId="1" fontId="18" fillId="0" borderId="51" xfId="1" applyNumberFormat="1" applyFont="1" applyFill="1" applyBorder="1" applyAlignment="1">
      <alignment horizontal="center"/>
    </xf>
    <xf numFmtId="1" fontId="18" fillId="0" borderId="53" xfId="1" applyNumberFormat="1" applyFont="1" applyFill="1" applyBorder="1" applyAlignment="1">
      <alignment horizontal="center"/>
    </xf>
    <xf numFmtId="1" fontId="18" fillId="0" borderId="54" xfId="1" applyNumberFormat="1" applyFont="1" applyFill="1" applyBorder="1" applyAlignment="1">
      <alignment horizontal="center"/>
    </xf>
    <xf numFmtId="0" fontId="18" fillId="0" borderId="0" xfId="1" applyFont="1" applyFill="1"/>
    <xf numFmtId="0" fontId="18" fillId="0" borderId="53" xfId="1" applyFont="1" applyFill="1" applyBorder="1" applyAlignment="1">
      <alignment horizontal="center"/>
    </xf>
    <xf numFmtId="2" fontId="18" fillId="0" borderId="53" xfId="1" applyNumberFormat="1" applyFont="1" applyFill="1" applyBorder="1" applyAlignment="1">
      <alignment horizontal="center"/>
    </xf>
    <xf numFmtId="9" fontId="18" fillId="0" borderId="53" xfId="2" applyFont="1" applyFill="1" applyBorder="1" applyAlignment="1">
      <alignment horizontal="center"/>
    </xf>
    <xf numFmtId="9" fontId="18" fillId="0" borderId="0" xfId="2" applyFont="1" applyFill="1"/>
    <xf numFmtId="0" fontId="16" fillId="0" borderId="0" xfId="1" applyFill="1"/>
    <xf numFmtId="0" fontId="18" fillId="0" borderId="53" xfId="1" applyFont="1" applyBorder="1" applyAlignment="1">
      <alignment horizontal="center"/>
    </xf>
    <xf numFmtId="2" fontId="18" fillId="0" borderId="53" xfId="1" applyNumberFormat="1" applyFont="1" applyBorder="1" applyAlignment="1">
      <alignment horizontal="center"/>
    </xf>
    <xf numFmtId="9" fontId="18" fillId="0" borderId="53" xfId="2" applyFont="1" applyBorder="1" applyAlignment="1">
      <alignment horizontal="center"/>
    </xf>
    <xf numFmtId="9" fontId="18" fillId="0" borderId="0" xfId="2" applyFont="1"/>
    <xf numFmtId="1" fontId="16" fillId="0" borderId="50" xfId="1" applyNumberFormat="1" applyBorder="1" applyAlignment="1">
      <alignment horizontal="center"/>
    </xf>
    <xf numFmtId="1" fontId="16" fillId="0" borderId="48" xfId="1" applyNumberFormat="1" applyBorder="1" applyAlignment="1">
      <alignment horizontal="center"/>
    </xf>
    <xf numFmtId="1" fontId="16" fillId="0" borderId="49" xfId="1" applyNumberFormat="1" applyBorder="1" applyAlignment="1">
      <alignment horizontal="center"/>
    </xf>
    <xf numFmtId="9" fontId="0" fillId="0" borderId="42" xfId="2" applyFont="1" applyBorder="1" applyAlignment="1">
      <alignment horizontal="center"/>
    </xf>
    <xf numFmtId="0" fontId="16" fillId="0" borderId="0" xfId="1" applyBorder="1"/>
    <xf numFmtId="0" fontId="26" fillId="0" borderId="0" xfId="1" applyFont="1"/>
    <xf numFmtId="0" fontId="16" fillId="0" borderId="0" xfId="1" applyAlignment="1"/>
    <xf numFmtId="0" fontId="16" fillId="0" borderId="0" xfId="1" applyFill="1" applyBorder="1"/>
    <xf numFmtId="0" fontId="27" fillId="0" borderId="0" xfId="1" applyFont="1" applyAlignment="1">
      <alignment horizontal="left" indent="4"/>
    </xf>
    <xf numFmtId="0" fontId="16" fillId="0" borderId="0" xfId="1" applyAlignment="1">
      <alignment horizontal="center"/>
    </xf>
    <xf numFmtId="0" fontId="16" fillId="0" borderId="0" xfId="1" applyAlignment="1">
      <alignment horizontal="center"/>
    </xf>
    <xf numFmtId="0" fontId="8" fillId="8" borderId="42" xfId="1" applyFont="1" applyFill="1" applyBorder="1" applyAlignment="1">
      <alignment horizontal="center" vertical="center" wrapText="1"/>
    </xf>
    <xf numFmtId="0" fontId="8" fillId="8" borderId="43" xfId="1" applyFont="1" applyFill="1" applyBorder="1" applyAlignment="1">
      <alignment horizontal="center" vertical="center" wrapText="1"/>
    </xf>
    <xf numFmtId="0" fontId="8" fillId="8" borderId="44" xfId="1" applyFont="1" applyFill="1" applyBorder="1" applyAlignment="1">
      <alignment horizontal="center" vertical="center" wrapText="1"/>
    </xf>
    <xf numFmtId="0" fontId="8" fillId="8" borderId="45" xfId="1" applyFont="1" applyFill="1" applyBorder="1" applyAlignment="1">
      <alignment horizontal="center" vertical="center" wrapText="1"/>
    </xf>
    <xf numFmtId="0" fontId="8" fillId="8" borderId="44" xfId="1" applyFont="1" applyFill="1" applyBorder="1" applyAlignment="1">
      <alignment vertical="center" wrapText="1"/>
    </xf>
    <xf numFmtId="0" fontId="8" fillId="8" borderId="42" xfId="1" applyFont="1" applyFill="1" applyBorder="1" applyAlignment="1">
      <alignment horizontal="center" textRotation="90" wrapText="1"/>
    </xf>
    <xf numFmtId="0" fontId="8" fillId="8" borderId="44" xfId="1" applyFont="1" applyFill="1" applyBorder="1" applyAlignment="1">
      <alignment horizontal="center" textRotation="90" wrapText="1"/>
    </xf>
    <xf numFmtId="0" fontId="8" fillId="8" borderId="46" xfId="1" applyFont="1" applyFill="1" applyBorder="1" applyAlignment="1">
      <alignment horizontal="center" textRotation="90" wrapText="1"/>
    </xf>
    <xf numFmtId="0" fontId="8" fillId="8" borderId="43" xfId="1" applyFont="1" applyFill="1" applyBorder="1" applyAlignment="1">
      <alignment horizontal="center" textRotation="90" wrapText="1"/>
    </xf>
    <xf numFmtId="0" fontId="8" fillId="8" borderId="46" xfId="1" applyFont="1" applyFill="1" applyBorder="1" applyAlignment="1">
      <alignment horizontal="center" vertical="center" wrapText="1"/>
    </xf>
    <xf numFmtId="0" fontId="18" fillId="0" borderId="63" xfId="1" applyFont="1" applyBorder="1" applyAlignment="1">
      <alignment horizontal="center" vertical="center"/>
    </xf>
    <xf numFmtId="0" fontId="18" fillId="0" borderId="64" xfId="1" applyFont="1" applyFill="1" applyBorder="1" applyAlignment="1">
      <alignment horizontal="left" vertical="center"/>
    </xf>
    <xf numFmtId="0" fontId="18" fillId="0" borderId="65" xfId="1" applyFont="1" applyFill="1" applyBorder="1" applyAlignment="1">
      <alignment horizontal="left" vertical="center"/>
    </xf>
    <xf numFmtId="0" fontId="18" fillId="0" borderId="64" xfId="1" applyFont="1" applyBorder="1" applyAlignment="1">
      <alignment horizontal="center" vertical="center"/>
    </xf>
    <xf numFmtId="0" fontId="18" fillId="0" borderId="66" xfId="1" applyFont="1" applyFill="1" applyBorder="1" applyAlignment="1">
      <alignment horizontal="left" vertical="center"/>
    </xf>
    <xf numFmtId="0" fontId="18" fillId="0" borderId="67" xfId="1" applyFont="1" applyFill="1" applyBorder="1" applyAlignment="1">
      <alignment horizontal="left" vertical="center"/>
    </xf>
    <xf numFmtId="0" fontId="22" fillId="0" borderId="64" xfId="3" applyFill="1" applyBorder="1" applyAlignment="1" applyProtection="1">
      <alignment vertical="center"/>
    </xf>
    <xf numFmtId="0" fontId="18" fillId="0" borderId="64" xfId="1" applyFont="1" applyFill="1" applyBorder="1" applyAlignment="1">
      <alignment horizontal="center" vertical="center"/>
    </xf>
    <xf numFmtId="0" fontId="8" fillId="0" borderId="67" xfId="1" applyFont="1" applyBorder="1" applyAlignment="1">
      <alignment horizontal="center" vertical="center"/>
    </xf>
    <xf numFmtId="0" fontId="8" fillId="0" borderId="64" xfId="1" applyFont="1" applyBorder="1" applyAlignment="1">
      <alignment horizontal="center" vertical="center"/>
    </xf>
    <xf numFmtId="0" fontId="8" fillId="0" borderId="69" xfId="1" applyFont="1" applyBorder="1" applyAlignment="1">
      <alignment horizontal="center" vertical="center"/>
    </xf>
    <xf numFmtId="0" fontId="18" fillId="9" borderId="66" xfId="1" applyFont="1" applyFill="1" applyBorder="1" applyAlignment="1">
      <alignment horizontal="center" vertical="center"/>
    </xf>
    <xf numFmtId="9" fontId="18" fillId="0" borderId="70" xfId="1" applyNumberFormat="1" applyFont="1" applyFill="1" applyBorder="1" applyAlignment="1">
      <alignment horizontal="center" vertical="center"/>
    </xf>
    <xf numFmtId="0" fontId="18" fillId="5" borderId="71" xfId="1" applyFont="1" applyFill="1" applyBorder="1" applyAlignment="1">
      <alignment horizontal="center" vertical="center"/>
    </xf>
    <xf numFmtId="0" fontId="23" fillId="5" borderId="72" xfId="1" applyFont="1" applyFill="1" applyBorder="1" applyAlignment="1">
      <alignment horizontal="left" vertical="center"/>
    </xf>
    <xf numFmtId="0" fontId="18" fillId="5" borderId="72" xfId="1" applyFont="1" applyFill="1" applyBorder="1" applyAlignment="1">
      <alignment horizontal="left" vertical="center"/>
    </xf>
    <xf numFmtId="0" fontId="18" fillId="5" borderId="73" xfId="1" applyFont="1" applyFill="1" applyBorder="1" applyAlignment="1">
      <alignment horizontal="left" vertical="center"/>
    </xf>
    <xf numFmtId="0" fontId="18" fillId="5" borderId="72" xfId="1" applyFont="1" applyFill="1" applyBorder="1" applyAlignment="1">
      <alignment horizontal="center" vertical="center"/>
    </xf>
    <xf numFmtId="0" fontId="18" fillId="5" borderId="74" xfId="1" applyFont="1" applyFill="1" applyBorder="1" applyAlignment="1">
      <alignment horizontal="left" vertical="center"/>
    </xf>
    <xf numFmtId="0" fontId="18" fillId="5" borderId="75" xfId="1" applyFont="1" applyFill="1" applyBorder="1" applyAlignment="1">
      <alignment horizontal="left" vertical="center"/>
    </xf>
    <xf numFmtId="0" fontId="8" fillId="0" borderId="75" xfId="1" applyFont="1" applyFill="1" applyBorder="1" applyAlignment="1">
      <alignment horizontal="center" vertical="center"/>
    </xf>
    <xf numFmtId="0" fontId="8" fillId="0" borderId="72" xfId="1" applyFont="1" applyFill="1" applyBorder="1" applyAlignment="1">
      <alignment horizontal="center" vertical="center"/>
    </xf>
    <xf numFmtId="0" fontId="8" fillId="0" borderId="77" xfId="1" applyFont="1" applyFill="1" applyBorder="1" applyAlignment="1">
      <alignment horizontal="center" vertical="center"/>
    </xf>
    <xf numFmtId="0" fontId="18" fillId="0" borderId="71" xfId="1" applyFont="1" applyFill="1" applyBorder="1" applyAlignment="1">
      <alignment horizontal="center" vertical="center"/>
    </xf>
    <xf numFmtId="0" fontId="18" fillId="0" borderId="74" xfId="1" applyFont="1" applyFill="1" applyBorder="1" applyAlignment="1">
      <alignment horizontal="center" vertical="center"/>
    </xf>
    <xf numFmtId="9" fontId="18" fillId="0" borderId="78" xfId="1" applyNumberFormat="1" applyFont="1" applyFill="1" applyBorder="1" applyAlignment="1">
      <alignment horizontal="center" vertical="center"/>
    </xf>
    <xf numFmtId="0" fontId="18" fillId="0" borderId="72" xfId="1" applyFont="1" applyFill="1" applyBorder="1" applyAlignment="1">
      <alignment horizontal="left" vertical="center"/>
    </xf>
    <xf numFmtId="0" fontId="8" fillId="0" borderId="73" xfId="1" applyFont="1" applyFill="1" applyBorder="1" applyAlignment="1">
      <alignment horizontal="left" vertical="center"/>
    </xf>
    <xf numFmtId="0" fontId="18" fillId="0" borderId="72" xfId="1" applyFont="1" applyFill="1" applyBorder="1" applyAlignment="1">
      <alignment horizontal="center" vertical="center"/>
    </xf>
    <xf numFmtId="0" fontId="18" fillId="0" borderId="74" xfId="1" applyFont="1" applyFill="1" applyBorder="1" applyAlignment="1">
      <alignment horizontal="left" vertical="center"/>
    </xf>
    <xf numFmtId="0" fontId="18" fillId="0" borderId="75" xfId="1" applyFont="1" applyFill="1" applyBorder="1" applyAlignment="1">
      <alignment horizontal="left" vertical="center"/>
    </xf>
    <xf numFmtId="0" fontId="23" fillId="0" borderId="72" xfId="1" applyFont="1" applyFill="1" applyBorder="1" applyAlignment="1">
      <alignment horizontal="left" vertical="center"/>
    </xf>
    <xf numFmtId="0" fontId="18" fillId="0" borderId="73" xfId="1" applyFont="1" applyFill="1" applyBorder="1" applyAlignment="1">
      <alignment horizontal="left" vertical="center"/>
    </xf>
    <xf numFmtId="0" fontId="8" fillId="0" borderId="73" xfId="1" applyFont="1" applyFill="1" applyBorder="1" applyAlignment="1">
      <alignment horizontal="center" vertical="center"/>
    </xf>
    <xf numFmtId="0" fontId="13" fillId="0" borderId="71" xfId="1" applyFont="1" applyFill="1" applyBorder="1" applyAlignment="1">
      <alignment horizontal="center" vertical="center"/>
    </xf>
    <xf numFmtId="0" fontId="18" fillId="6" borderId="71" xfId="1" applyFont="1" applyFill="1" applyBorder="1" applyAlignment="1">
      <alignment horizontal="center" vertical="center"/>
    </xf>
    <xf numFmtId="0" fontId="8" fillId="0" borderId="72" xfId="1" applyFont="1" applyFill="1" applyBorder="1" applyAlignment="1">
      <alignment horizontal="left" vertical="center"/>
    </xf>
    <xf numFmtId="0" fontId="8" fillId="0" borderId="72" xfId="1" applyFont="1" applyFill="1" applyBorder="1" applyAlignment="1">
      <alignment vertical="center"/>
    </xf>
    <xf numFmtId="0" fontId="18" fillId="5" borderId="79" xfId="1" applyFont="1" applyFill="1" applyBorder="1" applyAlignment="1">
      <alignment horizontal="center" vertical="center"/>
    </xf>
    <xf numFmtId="0" fontId="18" fillId="5" borderId="80" xfId="1" applyFont="1" applyFill="1" applyBorder="1" applyAlignment="1">
      <alignment horizontal="left" vertical="center"/>
    </xf>
    <xf numFmtId="0" fontId="18" fillId="5" borderId="81" xfId="1" applyFont="1" applyFill="1" applyBorder="1" applyAlignment="1">
      <alignment horizontal="left" vertical="center"/>
    </xf>
    <xf numFmtId="0" fontId="18" fillId="5" borderId="80" xfId="1" applyFont="1" applyFill="1" applyBorder="1" applyAlignment="1">
      <alignment horizontal="center" vertical="center"/>
    </xf>
    <xf numFmtId="0" fontId="18" fillId="5" borderId="82" xfId="1" applyFont="1" applyFill="1" applyBorder="1" applyAlignment="1">
      <alignment horizontal="left" vertical="center"/>
    </xf>
    <xf numFmtId="0" fontId="18" fillId="5" borderId="83" xfId="1" applyFont="1" applyFill="1" applyBorder="1" applyAlignment="1">
      <alignment horizontal="left" vertical="center"/>
    </xf>
    <xf numFmtId="0" fontId="24" fillId="0" borderId="83" xfId="1" applyFont="1" applyBorder="1" applyAlignment="1">
      <alignment horizontal="center"/>
    </xf>
    <xf numFmtId="0" fontId="4" fillId="0" borderId="80" xfId="1" applyFont="1" applyBorder="1" applyAlignment="1">
      <alignment horizontal="center"/>
    </xf>
    <xf numFmtId="0" fontId="8" fillId="0" borderId="80" xfId="1" applyFont="1" applyBorder="1" applyAlignment="1">
      <alignment horizontal="center" vertical="center"/>
    </xf>
    <xf numFmtId="0" fontId="8" fillId="0" borderId="81" xfId="1" applyFont="1" applyBorder="1" applyAlignment="1">
      <alignment horizontal="center" vertical="center"/>
    </xf>
    <xf numFmtId="0" fontId="13" fillId="0" borderId="79" xfId="1" applyFont="1" applyBorder="1" applyAlignment="1">
      <alignment horizontal="center"/>
    </xf>
    <xf numFmtId="0" fontId="18" fillId="0" borderId="82" xfId="1" applyFont="1" applyBorder="1" applyAlignment="1">
      <alignment horizontal="center"/>
    </xf>
    <xf numFmtId="9" fontId="18" fillId="0" borderId="85" xfId="1" applyNumberFormat="1" applyFont="1" applyFill="1" applyBorder="1" applyAlignment="1">
      <alignment horizontal="center"/>
    </xf>
    <xf numFmtId="0" fontId="11" fillId="10" borderId="86" xfId="0" applyFont="1" applyFill="1" applyBorder="1" applyAlignment="1">
      <alignment vertical="center" wrapText="1"/>
    </xf>
    <xf numFmtId="0" fontId="11" fillId="10" borderId="16" xfId="0" applyFont="1" applyFill="1" applyBorder="1" applyAlignment="1">
      <alignment vertical="center" wrapText="1"/>
    </xf>
    <xf numFmtId="0" fontId="15" fillId="10" borderId="16" xfId="0" applyFont="1" applyFill="1" applyBorder="1" applyAlignment="1">
      <alignment horizontal="left" vertical="center" wrapText="1"/>
    </xf>
    <xf numFmtId="0" fontId="11" fillId="10" borderId="20" xfId="0" applyFont="1" applyFill="1" applyBorder="1" applyAlignment="1">
      <alignment vertical="center" wrapText="1"/>
    </xf>
    <xf numFmtId="0" fontId="17" fillId="0" borderId="0" xfId="1" applyFont="1" applyFill="1" applyBorder="1" applyAlignment="1">
      <alignment horizontal="center" vertical="center" wrapText="1"/>
    </xf>
    <xf numFmtId="0" fontId="16" fillId="0" borderId="0" xfId="1" applyAlignment="1">
      <alignment horizontal="center" vertical="center"/>
    </xf>
    <xf numFmtId="0" fontId="18" fillId="0" borderId="0" xfId="1" applyFont="1" applyAlignment="1">
      <alignment horizontal="center" vertical="center"/>
    </xf>
    <xf numFmtId="0" fontId="18" fillId="0" borderId="0" xfId="1" applyFont="1" applyFill="1" applyAlignment="1">
      <alignment horizontal="center" vertical="center"/>
    </xf>
    <xf numFmtId="0" fontId="16" fillId="0" borderId="0" xfId="1" applyFill="1" applyAlignment="1">
      <alignment horizontal="center" vertical="center"/>
    </xf>
    <xf numFmtId="0" fontId="8" fillId="0" borderId="0" xfId="1" applyFont="1" applyFill="1" applyBorder="1" applyAlignment="1">
      <alignment horizontal="center" textRotation="90" wrapText="1"/>
    </xf>
    <xf numFmtId="164" fontId="18" fillId="0" borderId="0" xfId="1" applyNumberFormat="1" applyFont="1" applyFill="1" applyBorder="1" applyAlignment="1">
      <alignment horizontal="center" vertical="center"/>
    </xf>
    <xf numFmtId="0" fontId="18" fillId="0" borderId="0" xfId="1" applyFont="1" applyFill="1" applyBorder="1" applyAlignment="1">
      <alignment horizontal="left" vertical="center"/>
    </xf>
    <xf numFmtId="9" fontId="24" fillId="0" borderId="0" xfId="1" applyNumberFormat="1" applyFont="1" applyFill="1" applyBorder="1" applyAlignment="1">
      <alignment horizontal="right" indent="2"/>
    </xf>
    <xf numFmtId="0" fontId="28" fillId="0" borderId="0" xfId="1" applyFont="1" applyAlignment="1">
      <alignment horizontal="center" vertical="center" textRotation="90" wrapText="1"/>
    </xf>
    <xf numFmtId="0" fontId="10" fillId="0" borderId="0"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 fillId="0" borderId="114" xfId="0" applyNumberFormat="1" applyFont="1" applyBorder="1" applyAlignment="1" applyProtection="1">
      <alignment horizontal="right" vertical="center" wrapText="1"/>
      <protection locked="0"/>
    </xf>
    <xf numFmtId="0" fontId="1" fillId="0" borderId="26" xfId="0" applyNumberFormat="1" applyFont="1" applyBorder="1" applyAlignment="1" applyProtection="1">
      <alignment horizontal="right" vertical="center" wrapText="1"/>
      <protection locked="0"/>
    </xf>
    <xf numFmtId="166" fontId="1" fillId="0" borderId="115" xfId="0" applyNumberFormat="1" applyFont="1" applyBorder="1" applyAlignment="1" applyProtection="1">
      <alignment horizontal="right" vertical="center" wrapText="1"/>
      <protection locked="0"/>
    </xf>
    <xf numFmtId="0" fontId="3" fillId="0" borderId="0" xfId="0" applyFont="1" applyFill="1" applyAlignment="1" applyProtection="1">
      <alignment horizontal="center" vertical="center" wrapText="1"/>
      <protection locked="0"/>
    </xf>
    <xf numFmtId="0" fontId="2" fillId="0" borderId="0" xfId="0" applyFont="1" applyAlignment="1" applyProtection="1">
      <alignment vertical="center" wrapText="1"/>
      <protection locked="0"/>
    </xf>
    <xf numFmtId="0" fontId="10"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27"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1" fillId="0" borderId="0" xfId="0" applyFont="1" applyAlignment="1" applyProtection="1">
      <alignment horizontal="right" vertical="center" wrapText="1"/>
      <protection locked="0"/>
    </xf>
    <xf numFmtId="0" fontId="3" fillId="0" borderId="0" xfId="0" applyFont="1" applyFill="1" applyBorder="1" applyAlignment="1" applyProtection="1">
      <alignment horizontal="center" vertical="center" wrapText="1"/>
      <protection locked="0"/>
    </xf>
    <xf numFmtId="0" fontId="2" fillId="2" borderId="118" xfId="0" applyFont="1" applyFill="1" applyBorder="1" applyAlignment="1" applyProtection="1">
      <alignment horizontal="center" vertical="center" wrapText="1"/>
      <protection locked="0"/>
    </xf>
    <xf numFmtId="0" fontId="2" fillId="2" borderId="119" xfId="0" applyFont="1" applyFill="1" applyBorder="1" applyAlignment="1" applyProtection="1">
      <alignment horizontal="center" vertical="center" wrapText="1"/>
      <protection locked="0"/>
    </xf>
    <xf numFmtId="0" fontId="1" fillId="0" borderId="113" xfId="0" applyFont="1" applyBorder="1" applyAlignment="1" applyProtection="1">
      <alignment vertical="center" wrapText="1"/>
      <protection locked="0"/>
    </xf>
    <xf numFmtId="0" fontId="1" fillId="0" borderId="106" xfId="0" applyFont="1" applyBorder="1" applyAlignment="1" applyProtection="1">
      <alignment vertical="center" wrapText="1"/>
      <protection locked="0"/>
    </xf>
    <xf numFmtId="166" fontId="31" fillId="0" borderId="115" xfId="0" applyNumberFormat="1" applyFont="1" applyBorder="1" applyAlignment="1" applyProtection="1">
      <alignment horizontal="right" vertical="center" wrapText="1"/>
      <protection locked="0"/>
    </xf>
    <xf numFmtId="166" fontId="31" fillId="0" borderId="116" xfId="0" applyNumberFormat="1" applyFont="1" applyBorder="1" applyAlignment="1" applyProtection="1">
      <alignment horizontal="right" vertical="center" wrapText="1"/>
      <protection locked="0"/>
    </xf>
    <xf numFmtId="166" fontId="1" fillId="0" borderId="0" xfId="0" applyNumberFormat="1" applyFont="1" applyAlignment="1" applyProtection="1">
      <alignment vertical="center" wrapText="1"/>
      <protection locked="0"/>
    </xf>
    <xf numFmtId="166" fontId="1" fillId="0" borderId="0" xfId="0" applyNumberFormat="1" applyFont="1" applyAlignment="1" applyProtection="1">
      <alignment horizontal="right" vertical="center" wrapText="1"/>
      <protection locked="0"/>
    </xf>
    <xf numFmtId="0" fontId="1" fillId="0" borderId="0" xfId="0" applyFont="1" applyFill="1" applyBorder="1" applyAlignment="1" applyProtection="1">
      <alignment vertical="center" wrapText="1"/>
      <protection locked="0"/>
    </xf>
    <xf numFmtId="0" fontId="1" fillId="0" borderId="113" xfId="0" applyNumberFormat="1" applyFont="1" applyBorder="1" applyAlignment="1" applyProtection="1">
      <alignment horizontal="right" vertical="center" wrapText="1"/>
      <protection locked="0"/>
    </xf>
    <xf numFmtId="2" fontId="1" fillId="0" borderId="0" xfId="0" applyNumberFormat="1" applyFont="1" applyAlignment="1" applyProtection="1">
      <alignment horizontal="right" vertical="center" wrapText="1"/>
      <protection locked="0"/>
    </xf>
    <xf numFmtId="0" fontId="1" fillId="0" borderId="0" xfId="0" applyFont="1" applyFill="1" applyAlignment="1" applyProtection="1">
      <alignment vertical="center" wrapText="1"/>
      <protection locked="0"/>
    </xf>
    <xf numFmtId="0" fontId="1" fillId="0" borderId="0" xfId="0" applyFont="1" applyFill="1" applyAlignment="1" applyProtection="1">
      <alignment horizontal="right" vertical="center" wrapText="1"/>
      <protection locked="0"/>
    </xf>
    <xf numFmtId="166" fontId="1" fillId="0" borderId="0" xfId="0" applyNumberFormat="1"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Border="1" applyAlignment="1" applyProtection="1">
      <alignment horizontal="right" vertical="center" wrapText="1"/>
      <protection locked="0"/>
    </xf>
    <xf numFmtId="0" fontId="1" fillId="0" borderId="0" xfId="0" applyNumberFormat="1" applyFont="1" applyBorder="1" applyAlignment="1" applyProtection="1">
      <alignment horizontal="right" vertical="center" wrapText="1"/>
      <protection locked="0"/>
    </xf>
    <xf numFmtId="166" fontId="31" fillId="0" borderId="0" xfId="0" applyNumberFormat="1" applyFont="1" applyBorder="1" applyAlignment="1" applyProtection="1">
      <alignment horizontal="right" vertical="center" wrapText="1"/>
      <protection locked="0"/>
    </xf>
    <xf numFmtId="3" fontId="1" fillId="0" borderId="0" xfId="0" applyNumberFormat="1" applyFont="1" applyBorder="1" applyAlignment="1" applyProtection="1">
      <alignment horizontal="right" vertical="center" wrapText="1"/>
      <protection locked="0"/>
    </xf>
    <xf numFmtId="3" fontId="31" fillId="0" borderId="0" xfId="0" applyNumberFormat="1" applyFont="1" applyBorder="1" applyAlignment="1" applyProtection="1">
      <alignment horizontal="right" vertical="center" wrapText="1"/>
      <protection locked="0"/>
    </xf>
    <xf numFmtId="0" fontId="2" fillId="0" borderId="0" xfId="0" applyFont="1" applyBorder="1" applyAlignment="1" applyProtection="1">
      <alignment vertical="center" wrapText="1"/>
      <protection locked="0"/>
    </xf>
    <xf numFmtId="0" fontId="10" fillId="0" borderId="0"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2" fillId="0" borderId="0" xfId="0" applyFont="1" applyAlignment="1" applyProtection="1">
      <alignment vertical="center" wrapText="1"/>
    </xf>
    <xf numFmtId="0" fontId="10" fillId="0" borderId="0" xfId="0" applyFont="1" applyAlignment="1" applyProtection="1">
      <alignment horizontal="center" vertical="center" wrapText="1"/>
    </xf>
    <xf numFmtId="0" fontId="2" fillId="0" borderId="2" xfId="0" applyFont="1" applyBorder="1" applyAlignment="1" applyProtection="1">
      <alignment vertical="center" wrapText="1"/>
    </xf>
    <xf numFmtId="0" fontId="2" fillId="0" borderId="2" xfId="0" applyFont="1" applyBorder="1" applyAlignment="1" applyProtection="1">
      <alignment horizontal="center" vertical="center" wrapText="1"/>
    </xf>
    <xf numFmtId="0" fontId="1" fillId="0" borderId="96" xfId="0" applyNumberFormat="1" applyFont="1" applyBorder="1" applyAlignment="1" applyProtection="1">
      <alignment horizontal="center" vertical="center" wrapText="1"/>
    </xf>
    <xf numFmtId="0" fontId="1" fillId="0" borderId="2" xfId="0" applyNumberFormat="1" applyFont="1" applyBorder="1" applyAlignment="1" applyProtection="1">
      <alignment horizontal="center" vertical="center" wrapText="1"/>
    </xf>
    <xf numFmtId="0" fontId="9" fillId="0" borderId="0" xfId="0" applyFont="1" applyFill="1" applyAlignment="1" applyProtection="1">
      <alignment horizontal="center" vertical="center" wrapText="1"/>
    </xf>
    <xf numFmtId="0" fontId="2" fillId="5" borderId="0" xfId="0" applyFont="1" applyFill="1" applyAlignment="1" applyProtection="1">
      <alignment vertical="center" wrapText="1"/>
    </xf>
    <xf numFmtId="0" fontId="10" fillId="5" borderId="0" xfId="0" applyFont="1" applyFill="1" applyAlignment="1" applyProtection="1">
      <alignment horizontal="center" vertical="center" wrapText="1"/>
    </xf>
    <xf numFmtId="0" fontId="30" fillId="5" borderId="2" xfId="0" applyFont="1" applyFill="1" applyBorder="1" applyAlignment="1" applyProtection="1">
      <alignment vertical="center" wrapText="1"/>
    </xf>
    <xf numFmtId="0" fontId="2" fillId="5" borderId="2" xfId="0" applyFont="1" applyFill="1" applyBorder="1" applyAlignment="1" applyProtection="1">
      <alignment vertical="center" wrapText="1"/>
    </xf>
    <xf numFmtId="0" fontId="2" fillId="5" borderId="2" xfId="0" applyFont="1" applyFill="1" applyBorder="1" applyAlignment="1" applyProtection="1">
      <alignment horizontal="center" vertical="center" wrapText="1"/>
    </xf>
    <xf numFmtId="9" fontId="2" fillId="0" borderId="2" xfId="0" applyNumberFormat="1" applyFont="1" applyBorder="1" applyAlignment="1" applyProtection="1">
      <alignment horizontal="center" vertical="center" wrapText="1"/>
    </xf>
    <xf numFmtId="0" fontId="2" fillId="5" borderId="9" xfId="0" applyFont="1" applyFill="1" applyBorder="1" applyAlignment="1" applyProtection="1">
      <alignment vertical="center" wrapText="1"/>
    </xf>
    <xf numFmtId="0" fontId="2" fillId="5" borderId="9" xfId="0" applyFont="1" applyFill="1" applyBorder="1" applyAlignment="1" applyProtection="1">
      <alignment horizontal="left" vertical="center" wrapText="1"/>
    </xf>
    <xf numFmtId="0" fontId="2" fillId="5" borderId="9" xfId="0" applyFont="1" applyFill="1" applyBorder="1" applyAlignment="1" applyProtection="1">
      <alignment horizontal="center" vertical="center" wrapText="1"/>
    </xf>
    <xf numFmtId="9" fontId="2" fillId="5" borderId="2" xfId="0" applyNumberFormat="1" applyFont="1" applyFill="1" applyBorder="1" applyAlignment="1" applyProtection="1">
      <alignment horizontal="center" vertical="center" wrapText="1"/>
    </xf>
    <xf numFmtId="0" fontId="2" fillId="0" borderId="2" xfId="0" applyFont="1" applyFill="1" applyBorder="1" applyAlignment="1" applyProtection="1">
      <alignment vertical="center" wrapText="1"/>
    </xf>
    <xf numFmtId="9" fontId="2" fillId="0" borderId="2" xfId="0" applyNumberFormat="1" applyFont="1" applyFill="1" applyBorder="1" applyAlignment="1" applyProtection="1">
      <alignment horizontal="center" vertical="center" wrapText="1"/>
    </xf>
    <xf numFmtId="0" fontId="2" fillId="0" borderId="0" xfId="0" applyFont="1" applyFill="1" applyAlignment="1" applyProtection="1">
      <alignment vertical="center" wrapText="1"/>
    </xf>
    <xf numFmtId="0" fontId="10" fillId="0" borderId="0" xfId="0" applyFont="1" applyFill="1" applyAlignment="1" applyProtection="1">
      <alignment horizontal="center" vertical="center" wrapText="1"/>
    </xf>
    <xf numFmtId="9" fontId="2" fillId="5" borderId="9" xfId="0" applyNumberFormat="1" applyFont="1" applyFill="1" applyBorder="1" applyAlignment="1" applyProtection="1">
      <alignment horizontal="center" vertical="center" wrapText="1"/>
    </xf>
    <xf numFmtId="0" fontId="2" fillId="0" borderId="0" xfId="0" applyFont="1" applyFill="1" applyBorder="1" applyAlignment="1" applyProtection="1">
      <alignment vertical="center" wrapText="1"/>
    </xf>
    <xf numFmtId="0" fontId="10" fillId="0" borderId="0"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98" xfId="0" applyNumberFormat="1" applyFont="1" applyBorder="1" applyAlignment="1" applyProtection="1">
      <alignment horizontal="right" vertical="center" wrapText="1"/>
    </xf>
    <xf numFmtId="3" fontId="1" fillId="0" borderId="2" xfId="0" applyNumberFormat="1" applyFont="1" applyBorder="1" applyAlignment="1" applyProtection="1">
      <alignment horizontal="right" vertical="center" wrapText="1"/>
    </xf>
    <xf numFmtId="0" fontId="9" fillId="0" borderId="0" xfId="0" applyFont="1" applyAlignment="1" applyProtection="1">
      <alignment horizontal="center" vertical="center" wrapText="1"/>
    </xf>
    <xf numFmtId="0" fontId="9"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2" fillId="2" borderId="108" xfId="0" applyFont="1" applyFill="1" applyBorder="1" applyAlignment="1" applyProtection="1">
      <alignment horizontal="center" vertical="center" wrapText="1"/>
    </xf>
    <xf numFmtId="0" fontId="2" fillId="2" borderId="109" xfId="0" applyFont="1" applyFill="1" applyBorder="1" applyAlignment="1" applyProtection="1">
      <alignment horizontal="center" vertical="center" wrapText="1"/>
    </xf>
    <xf numFmtId="0" fontId="2" fillId="2" borderId="118" xfId="0" applyFont="1" applyFill="1" applyBorder="1" applyAlignment="1" applyProtection="1">
      <alignment horizontal="center" vertical="center" wrapText="1"/>
    </xf>
    <xf numFmtId="0" fontId="1" fillId="0" borderId="0" xfId="0" applyFont="1" applyBorder="1" applyAlignment="1" applyProtection="1">
      <alignment vertical="center" wrapText="1"/>
    </xf>
    <xf numFmtId="0" fontId="1" fillId="0" borderId="106" xfId="0" applyFont="1" applyBorder="1" applyAlignment="1" applyProtection="1">
      <alignment vertical="center" wrapText="1"/>
    </xf>
    <xf numFmtId="0" fontId="5" fillId="0" borderId="112" xfId="0" applyFont="1" applyBorder="1" applyAlignment="1" applyProtection="1">
      <alignment vertical="center" wrapText="1"/>
    </xf>
    <xf numFmtId="0" fontId="5" fillId="5" borderId="112" xfId="0" applyFont="1" applyFill="1" applyBorder="1" applyAlignment="1" applyProtection="1">
      <alignment vertical="center" wrapText="1"/>
    </xf>
    <xf numFmtId="0" fontId="5" fillId="5" borderId="110" xfId="0" applyFont="1" applyFill="1" applyBorder="1" applyAlignment="1" applyProtection="1">
      <alignment vertical="center" wrapText="1"/>
    </xf>
    <xf numFmtId="0" fontId="5" fillId="0" borderId="112" xfId="0" applyFont="1" applyFill="1" applyBorder="1" applyAlignment="1" applyProtection="1">
      <alignment vertical="center" wrapText="1"/>
    </xf>
    <xf numFmtId="0" fontId="1" fillId="5" borderId="112" xfId="0" applyFont="1" applyFill="1" applyBorder="1" applyAlignment="1" applyProtection="1">
      <alignment vertical="center" wrapText="1"/>
    </xf>
    <xf numFmtId="0" fontId="2" fillId="0" borderId="0" xfId="0" applyFont="1" applyFill="1" applyBorder="1" applyAlignment="1" applyProtection="1">
      <alignment horizontal="center" vertical="center" wrapText="1"/>
      <protection locked="0"/>
    </xf>
    <xf numFmtId="0" fontId="1" fillId="0" borderId="0" xfId="0" applyNumberFormat="1" applyFont="1" applyFill="1" applyBorder="1" applyAlignment="1" applyProtection="1">
      <alignment horizontal="right" vertical="center" wrapText="1"/>
      <protection locked="0"/>
    </xf>
    <xf numFmtId="0" fontId="5" fillId="0" borderId="0" xfId="0" applyFont="1" applyFill="1" applyBorder="1" applyAlignment="1" applyProtection="1">
      <alignment vertical="center" wrapText="1"/>
      <protection locked="0"/>
    </xf>
    <xf numFmtId="0" fontId="1" fillId="0" borderId="115" xfId="0" applyNumberFormat="1" applyFont="1" applyBorder="1" applyAlignment="1" applyProtection="1">
      <alignment horizontal="right" vertical="center" wrapText="1"/>
      <protection locked="0"/>
    </xf>
    <xf numFmtId="0" fontId="5" fillId="0" borderId="2" xfId="0" applyFont="1" applyBorder="1" applyAlignment="1" applyProtection="1">
      <alignment vertical="center" wrapText="1"/>
    </xf>
    <xf numFmtId="0" fontId="5" fillId="5" borderId="2" xfId="0" applyFont="1" applyFill="1" applyBorder="1" applyAlignment="1" applyProtection="1">
      <alignment vertical="center" wrapText="1"/>
    </xf>
    <xf numFmtId="0" fontId="5" fillId="0" borderId="2" xfId="0" applyFont="1" applyFill="1" applyBorder="1" applyAlignment="1" applyProtection="1">
      <alignment vertical="center" wrapText="1"/>
    </xf>
    <xf numFmtId="164" fontId="18" fillId="5" borderId="67" xfId="1" applyNumberFormat="1" applyFont="1" applyFill="1" applyBorder="1" applyAlignment="1">
      <alignment horizontal="center" vertical="center"/>
    </xf>
    <xf numFmtId="3" fontId="18" fillId="5" borderId="67" xfId="1" applyNumberFormat="1" applyFont="1" applyFill="1" applyBorder="1" applyAlignment="1">
      <alignment horizontal="right" vertical="center" indent="1"/>
    </xf>
    <xf numFmtId="3" fontId="18" fillId="5" borderId="75" xfId="1" applyNumberFormat="1" applyFont="1" applyFill="1" applyBorder="1" applyAlignment="1">
      <alignment horizontal="right" vertical="center" indent="1"/>
    </xf>
    <xf numFmtId="3" fontId="18" fillId="5" borderId="83" xfId="1" applyNumberFormat="1" applyFont="1" applyFill="1" applyBorder="1" applyAlignment="1">
      <alignment horizontal="right" vertical="center" indent="1"/>
    </xf>
    <xf numFmtId="0" fontId="9"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123" xfId="0" applyFont="1" applyBorder="1" applyAlignment="1" applyProtection="1">
      <alignment horizontal="center" vertical="center" wrapText="1"/>
    </xf>
    <xf numFmtId="0" fontId="2" fillId="0" borderId="123" xfId="0" applyFont="1" applyFill="1" applyBorder="1" applyAlignment="1" applyProtection="1">
      <alignment horizontal="left" vertical="top" wrapText="1"/>
    </xf>
    <xf numFmtId="0" fontId="10" fillId="0" borderId="123" xfId="0" applyFont="1" applyFill="1" applyBorder="1" applyAlignment="1" applyProtection="1">
      <alignment horizontal="center" vertical="center" wrapText="1"/>
    </xf>
    <xf numFmtId="0" fontId="30" fillId="0" borderId="123" xfId="0" applyFont="1" applyFill="1" applyBorder="1" applyAlignment="1" applyProtection="1">
      <alignment vertical="center" wrapText="1"/>
    </xf>
    <xf numFmtId="0" fontId="2" fillId="0" borderId="123" xfId="0" applyFont="1" applyFill="1" applyBorder="1" applyAlignment="1" applyProtection="1">
      <alignment vertical="center" wrapText="1"/>
    </xf>
    <xf numFmtId="0" fontId="7" fillId="0" borderId="123" xfId="0" applyFont="1" applyFill="1" applyBorder="1" applyAlignment="1" applyProtection="1">
      <alignment vertical="center" wrapText="1"/>
    </xf>
    <xf numFmtId="0" fontId="2" fillId="0" borderId="123" xfId="0" applyFont="1" applyFill="1" applyBorder="1" applyAlignment="1" applyProtection="1">
      <alignment horizontal="center" vertical="center" wrapText="1"/>
    </xf>
    <xf numFmtId="0" fontId="1" fillId="0" borderId="123" xfId="0" applyNumberFormat="1" applyFont="1" applyBorder="1" applyAlignment="1" applyProtection="1">
      <alignment horizontal="center" vertical="center" wrapText="1"/>
    </xf>
    <xf numFmtId="0" fontId="2" fillId="0" borderId="123" xfId="0" applyNumberFormat="1" applyFont="1" applyBorder="1" applyAlignment="1" applyProtection="1">
      <alignment horizontal="right" vertical="center" wrapText="1"/>
    </xf>
    <xf numFmtId="3" fontId="1" fillId="0" borderId="123" xfId="0" applyNumberFormat="1" applyFont="1" applyBorder="1" applyAlignment="1" applyProtection="1">
      <alignment horizontal="right" vertical="center" wrapText="1"/>
    </xf>
    <xf numFmtId="166" fontId="5" fillId="0" borderId="123" xfId="0" applyNumberFormat="1" applyFont="1" applyBorder="1" applyAlignment="1" applyProtection="1">
      <alignment horizontal="center" vertical="center" wrapText="1"/>
    </xf>
    <xf numFmtId="165" fontId="1" fillId="5" borderId="84" xfId="1" applyNumberFormat="1" applyFont="1" applyFill="1" applyBorder="1" applyAlignment="1">
      <alignment horizontal="left" vertical="center"/>
    </xf>
    <xf numFmtId="165" fontId="1" fillId="5" borderId="95" xfId="1" applyNumberFormat="1" applyFont="1" applyFill="1" applyBorder="1" applyAlignment="1">
      <alignment horizontal="left" vertical="center"/>
    </xf>
    <xf numFmtId="0" fontId="18" fillId="0" borderId="125" xfId="1" applyFont="1" applyFill="1" applyBorder="1" applyAlignment="1">
      <alignment horizontal="center" vertical="center"/>
    </xf>
    <xf numFmtId="0" fontId="18" fillId="0" borderId="125" xfId="1" applyFont="1" applyFill="1" applyBorder="1" applyAlignment="1">
      <alignment horizontal="left" vertical="center"/>
    </xf>
    <xf numFmtId="165" fontId="1" fillId="0" borderId="125" xfId="1" applyNumberFormat="1" applyFont="1" applyFill="1" applyBorder="1" applyAlignment="1">
      <alignment horizontal="left" vertical="center"/>
    </xf>
    <xf numFmtId="165" fontId="1" fillId="0" borderId="126" xfId="1" applyNumberFormat="1" applyFont="1" applyFill="1" applyBorder="1" applyAlignment="1">
      <alignment horizontal="left" vertical="center"/>
    </xf>
    <xf numFmtId="165" fontId="1" fillId="5" borderId="68" xfId="1" applyNumberFormat="1" applyFont="1" applyFill="1" applyBorder="1" applyAlignment="1">
      <alignment horizontal="right" vertical="center"/>
    </xf>
    <xf numFmtId="165" fontId="1" fillId="5" borderId="93" xfId="1" applyNumberFormat="1" applyFont="1" applyFill="1" applyBorder="1" applyAlignment="1">
      <alignment horizontal="right" vertical="center"/>
    </xf>
    <xf numFmtId="165" fontId="1" fillId="5" borderId="76" xfId="1" applyNumberFormat="1" applyFont="1" applyFill="1" applyBorder="1" applyAlignment="1">
      <alignment horizontal="right" vertical="center"/>
    </xf>
    <xf numFmtId="165" fontId="1" fillId="5" borderId="94" xfId="1" applyNumberFormat="1" applyFont="1" applyFill="1" applyBorder="1" applyAlignment="1">
      <alignment horizontal="right" vertical="center"/>
    </xf>
    <xf numFmtId="1" fontId="4" fillId="5" borderId="124" xfId="1" applyNumberFormat="1" applyFont="1" applyFill="1" applyBorder="1" applyAlignment="1">
      <alignment horizontal="right" vertical="center" indent="1"/>
    </xf>
    <xf numFmtId="9" fontId="4" fillId="5" borderId="124" xfId="1" applyNumberFormat="1" applyFont="1" applyFill="1" applyBorder="1" applyAlignment="1">
      <alignment horizontal="right" indent="1"/>
    </xf>
    <xf numFmtId="1" fontId="4" fillId="5" borderId="91" xfId="1" applyNumberFormat="1" applyFont="1" applyFill="1" applyBorder="1" applyAlignment="1">
      <alignment horizontal="right" vertical="center" indent="1"/>
    </xf>
    <xf numFmtId="9" fontId="4" fillId="5" borderId="91" xfId="1" applyNumberFormat="1" applyFont="1" applyFill="1" applyBorder="1" applyAlignment="1">
      <alignment horizontal="right" indent="1"/>
    </xf>
    <xf numFmtId="1" fontId="4" fillId="5" borderId="92" xfId="1" applyNumberFormat="1" applyFont="1" applyFill="1" applyBorder="1" applyAlignment="1">
      <alignment horizontal="right" vertical="center" indent="1"/>
    </xf>
    <xf numFmtId="9" fontId="4" fillId="5" borderId="92" xfId="1" applyNumberFormat="1" applyFont="1" applyFill="1" applyBorder="1" applyAlignment="1">
      <alignment horizontal="right" indent="1"/>
    </xf>
    <xf numFmtId="165" fontId="29" fillId="4" borderId="0" xfId="0" applyNumberFormat="1" applyFont="1" applyFill="1" applyBorder="1" applyAlignment="1" applyProtection="1">
      <alignment horizontal="center" vertical="center" wrapText="1"/>
      <protection locked="0"/>
    </xf>
    <xf numFmtId="165" fontId="37" fillId="4" borderId="0" xfId="0" applyNumberFormat="1" applyFont="1" applyFill="1" applyBorder="1" applyAlignment="1" applyProtection="1">
      <alignment horizontal="center" vertical="center" wrapText="1"/>
      <protection locked="0"/>
    </xf>
    <xf numFmtId="165" fontId="38" fillId="0" borderId="11" xfId="0" applyNumberFormat="1" applyFont="1" applyBorder="1" applyAlignment="1" applyProtection="1">
      <alignment horizontal="center" vertical="center" wrapText="1"/>
      <protection locked="0"/>
    </xf>
    <xf numFmtId="165" fontId="5" fillId="0" borderId="11" xfId="0" applyNumberFormat="1" applyFont="1" applyBorder="1" applyAlignment="1" applyProtection="1">
      <alignment horizontal="center" vertical="center" wrapText="1"/>
      <protection locked="0"/>
    </xf>
    <xf numFmtId="0" fontId="31" fillId="0" borderId="115" xfId="0" applyNumberFormat="1" applyFont="1" applyBorder="1" applyAlignment="1" applyProtection="1">
      <alignment horizontal="right" vertical="center" wrapText="1"/>
      <protection locked="0"/>
    </xf>
    <xf numFmtId="0" fontId="9" fillId="0" borderId="0" xfId="0" applyFont="1" applyBorder="1" applyAlignment="1" applyProtection="1">
      <alignment horizontal="center" vertical="center" wrapText="1"/>
      <protection locked="0"/>
    </xf>
    <xf numFmtId="165" fontId="37" fillId="0" borderId="0" xfId="0" applyNumberFormat="1" applyFont="1" applyFill="1" applyBorder="1" applyAlignment="1" applyProtection="1">
      <alignment horizontal="center" vertical="center" wrapText="1"/>
      <protection locked="0"/>
    </xf>
    <xf numFmtId="165" fontId="38" fillId="0" borderId="26" xfId="0" applyNumberFormat="1" applyFont="1" applyBorder="1" applyAlignment="1" applyProtection="1">
      <alignment horizontal="center" vertical="center" wrapText="1"/>
      <protection locked="0"/>
    </xf>
    <xf numFmtId="165" fontId="5" fillId="0" borderId="26" xfId="0" applyNumberFormat="1" applyFont="1" applyBorder="1" applyAlignment="1" applyProtection="1">
      <alignment horizontal="center" vertical="center" wrapText="1"/>
      <protection locked="0"/>
    </xf>
    <xf numFmtId="0" fontId="14" fillId="3" borderId="99" xfId="0" applyFont="1" applyFill="1" applyBorder="1" applyAlignment="1" applyProtection="1">
      <alignment horizontal="center" vertical="center" wrapText="1"/>
    </xf>
    <xf numFmtId="0" fontId="14" fillId="4" borderId="99" xfId="0" applyFont="1" applyFill="1" applyBorder="1" applyAlignment="1" applyProtection="1">
      <alignment horizontal="center" vertical="center" wrapText="1"/>
    </xf>
    <xf numFmtId="0" fontId="14" fillId="4" borderId="11"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protection locked="0"/>
    </xf>
    <xf numFmtId="0" fontId="3" fillId="0" borderId="127" xfId="0" applyFont="1" applyFill="1" applyBorder="1" applyAlignment="1" applyProtection="1">
      <alignment horizontal="center" vertical="center" textRotation="90" wrapText="1"/>
    </xf>
    <xf numFmtId="0" fontId="3" fillId="0" borderId="127" xfId="0" applyFont="1" applyFill="1" applyBorder="1" applyAlignment="1" applyProtection="1">
      <alignment horizontal="center" vertical="center" textRotation="90" wrapText="1"/>
      <protection locked="0"/>
    </xf>
    <xf numFmtId="0" fontId="3" fillId="12" borderId="127" xfId="0" applyFont="1" applyFill="1" applyBorder="1" applyAlignment="1" applyProtection="1">
      <alignment horizontal="center" vertical="center" textRotation="90" wrapText="1"/>
    </xf>
    <xf numFmtId="0" fontId="3" fillId="12" borderId="127" xfId="0" applyFont="1" applyFill="1" applyBorder="1" applyAlignment="1" applyProtection="1">
      <alignment horizontal="center" vertical="center" textRotation="90" wrapText="1"/>
      <protection locked="0"/>
    </xf>
    <xf numFmtId="0" fontId="3" fillId="0" borderId="128" xfId="0" applyFont="1" applyFill="1" applyBorder="1" applyAlignment="1" applyProtection="1">
      <alignment horizontal="center" vertical="center" textRotation="90" wrapText="1"/>
    </xf>
    <xf numFmtId="0" fontId="3" fillId="0" borderId="128" xfId="0" applyFont="1" applyFill="1" applyBorder="1" applyAlignment="1" applyProtection="1">
      <alignment horizontal="center" vertical="center" textRotation="90" wrapText="1"/>
      <protection locked="0"/>
    </xf>
    <xf numFmtId="0" fontId="3" fillId="12" borderId="128" xfId="0" applyFont="1" applyFill="1" applyBorder="1" applyAlignment="1" applyProtection="1">
      <alignment horizontal="center" vertical="center" textRotation="90" wrapText="1"/>
    </xf>
    <xf numFmtId="0" fontId="3" fillId="12" borderId="128" xfId="0" applyFont="1" applyFill="1" applyBorder="1" applyAlignment="1" applyProtection="1">
      <alignment horizontal="center" vertical="center" textRotation="90" wrapText="1"/>
      <protection locked="0"/>
    </xf>
    <xf numFmtId="0" fontId="3" fillId="12" borderId="129" xfId="0" applyFont="1" applyFill="1" applyBorder="1" applyAlignment="1" applyProtection="1">
      <alignment horizontal="center" vertical="center" textRotation="90" wrapText="1"/>
    </xf>
    <xf numFmtId="0" fontId="3" fillId="12" borderId="130" xfId="0" applyFont="1" applyFill="1" applyBorder="1" applyAlignment="1" applyProtection="1">
      <alignment horizontal="center" vertical="center" textRotation="90" wrapText="1"/>
      <protection locked="0"/>
    </xf>
    <xf numFmtId="0" fontId="3" fillId="12" borderId="129" xfId="0" applyFont="1" applyFill="1" applyBorder="1" applyAlignment="1" applyProtection="1">
      <alignment horizontal="center" vertical="center" textRotation="90" wrapText="1"/>
      <protection locked="0"/>
    </xf>
    <xf numFmtId="0" fontId="3" fillId="12" borderId="130" xfId="0" applyFont="1" applyFill="1" applyBorder="1" applyAlignment="1" applyProtection="1">
      <alignment horizontal="center" vertical="center" textRotation="90" wrapText="1"/>
    </xf>
    <xf numFmtId="165" fontId="1" fillId="0" borderId="100" xfId="0" applyNumberFormat="1" applyFont="1" applyBorder="1" applyAlignment="1" applyProtection="1">
      <alignment horizontal="center" vertical="center" wrapText="1"/>
    </xf>
    <xf numFmtId="165" fontId="1" fillId="0" borderId="100" xfId="0" applyNumberFormat="1" applyFont="1" applyFill="1" applyBorder="1" applyAlignment="1" applyProtection="1">
      <alignment horizontal="center" vertical="center" wrapText="1"/>
    </xf>
    <xf numFmtId="0" fontId="1" fillId="14" borderId="2" xfId="0" applyFont="1" applyFill="1" applyBorder="1" applyAlignment="1">
      <alignment vertical="center" wrapText="1"/>
    </xf>
    <xf numFmtId="0" fontId="1" fillId="14" borderId="141" xfId="0" applyFont="1" applyFill="1" applyBorder="1" applyAlignment="1">
      <alignment horizontal="left" vertical="center" wrapText="1"/>
    </xf>
    <xf numFmtId="0" fontId="1" fillId="14" borderId="141" xfId="0" applyFont="1" applyFill="1" applyBorder="1" applyAlignment="1">
      <alignment vertical="center" wrapText="1"/>
    </xf>
    <xf numFmtId="0" fontId="1" fillId="0" borderId="141" xfId="0" applyFont="1" applyFill="1" applyBorder="1" applyAlignment="1">
      <alignment vertical="center" wrapText="1"/>
    </xf>
    <xf numFmtId="0" fontId="1" fillId="0" borderId="0" xfId="0" applyFont="1" applyFill="1" applyBorder="1" applyAlignment="1">
      <alignment horizontal="left" vertical="center" wrapText="1"/>
    </xf>
    <xf numFmtId="0" fontId="5" fillId="0" borderId="0" xfId="0" applyFont="1" applyFill="1" applyBorder="1" applyAlignment="1" applyProtection="1">
      <alignment horizontal="center" vertical="center" wrapText="1"/>
      <protection locked="0"/>
    </xf>
    <xf numFmtId="166" fontId="31" fillId="0" borderId="0" xfId="0" applyNumberFormat="1" applyFont="1" applyFill="1" applyBorder="1" applyAlignment="1" applyProtection="1">
      <alignment horizontal="right" vertical="center" wrapText="1"/>
      <protection locked="0"/>
    </xf>
    <xf numFmtId="165" fontId="42" fillId="13" borderId="53" xfId="0" applyNumberFormat="1" applyFont="1" applyFill="1" applyBorder="1" applyAlignment="1" applyProtection="1">
      <alignment horizontal="center" vertical="center" textRotation="90" wrapText="1"/>
    </xf>
    <xf numFmtId="165" fontId="42" fillId="12" borderId="53" xfId="0" applyNumberFormat="1" applyFont="1" applyFill="1" applyBorder="1" applyAlignment="1" applyProtection="1">
      <alignment horizontal="center" vertical="center" textRotation="90" wrapText="1"/>
    </xf>
    <xf numFmtId="165" fontId="42" fillId="12" borderId="54" xfId="0" applyNumberFormat="1" applyFont="1" applyFill="1" applyBorder="1" applyAlignment="1" applyProtection="1">
      <alignment horizontal="center" vertical="center" textRotation="90" wrapText="1"/>
    </xf>
    <xf numFmtId="0" fontId="3" fillId="12" borderId="147" xfId="0" applyFont="1" applyFill="1" applyBorder="1" applyAlignment="1" applyProtection="1">
      <alignment horizontal="center" vertical="center" textRotation="90" wrapText="1"/>
      <protection locked="0"/>
    </xf>
    <xf numFmtId="165" fontId="43" fillId="13" borderId="53" xfId="0" applyNumberFormat="1" applyFont="1" applyFill="1" applyBorder="1" applyAlignment="1" applyProtection="1">
      <alignment horizontal="center" vertical="center" textRotation="90" wrapText="1"/>
    </xf>
    <xf numFmtId="0" fontId="5" fillId="2" borderId="4" xfId="0" applyFont="1" applyFill="1" applyBorder="1" applyAlignment="1" applyProtection="1">
      <alignment horizontal="center" vertical="center" wrapText="1"/>
    </xf>
    <xf numFmtId="0" fontId="1" fillId="0" borderId="0" xfId="0" applyFont="1" applyFill="1" applyBorder="1" applyAlignment="1" applyProtection="1">
      <alignment horizontal="right" vertical="center" wrapText="1"/>
      <protection locked="0"/>
    </xf>
    <xf numFmtId="165" fontId="40" fillId="0" borderId="0" xfId="0" applyNumberFormat="1" applyFont="1" applyFill="1" applyBorder="1" applyAlignment="1">
      <alignment vertical="center" textRotation="90" wrapText="1"/>
    </xf>
    <xf numFmtId="0" fontId="5" fillId="2" borderId="0" xfId="0" applyFont="1" applyFill="1" applyBorder="1" applyAlignment="1" applyProtection="1">
      <alignment horizontal="center" vertical="center" wrapText="1"/>
    </xf>
    <xf numFmtId="0" fontId="3" fillId="14" borderId="159" xfId="0" applyFont="1" applyFill="1" applyBorder="1" applyAlignment="1" applyProtection="1">
      <alignment horizontal="center" vertical="center" textRotation="90" wrapText="1"/>
      <protection locked="0"/>
    </xf>
    <xf numFmtId="0" fontId="3" fillId="0" borderId="159" xfId="0" applyFont="1" applyBorder="1" applyAlignment="1" applyProtection="1">
      <alignment horizontal="center" vertical="center" textRotation="90" wrapText="1"/>
      <protection locked="0"/>
    </xf>
    <xf numFmtId="0" fontId="9" fillId="0" borderId="99"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xf>
    <xf numFmtId="0" fontId="2" fillId="0" borderId="0" xfId="0" applyFont="1" applyBorder="1" applyAlignment="1" applyProtection="1">
      <alignment vertical="center" wrapText="1"/>
    </xf>
    <xf numFmtId="0" fontId="9" fillId="0" borderId="4" xfId="0" applyFont="1" applyFill="1" applyBorder="1" applyAlignment="1" applyProtection="1">
      <alignment horizontal="center" vertical="center" wrapText="1"/>
    </xf>
    <xf numFmtId="0" fontId="9" fillId="0" borderId="99" xfId="0" applyFont="1" applyFill="1" applyBorder="1" applyAlignment="1" applyProtection="1">
      <alignment horizontal="center" vertical="center" wrapText="1"/>
      <protection locked="0"/>
    </xf>
    <xf numFmtId="166" fontId="33" fillId="4" borderId="146" xfId="0" applyNumberFormat="1" applyFont="1" applyFill="1" applyBorder="1" applyAlignment="1" applyProtection="1">
      <alignment horizontal="center" vertical="center" wrapText="1"/>
      <protection locked="0"/>
    </xf>
    <xf numFmtId="0" fontId="1" fillId="0" borderId="4" xfId="0" applyFont="1" applyBorder="1" applyAlignment="1" applyProtection="1">
      <alignment vertical="center" wrapText="1"/>
      <protection locked="0"/>
    </xf>
    <xf numFmtId="0" fontId="1" fillId="0" borderId="163" xfId="0" applyFont="1" applyBorder="1" applyAlignment="1" applyProtection="1">
      <alignment vertical="center" wrapText="1"/>
      <protection locked="0"/>
    </xf>
    <xf numFmtId="0" fontId="1" fillId="0" borderId="4" xfId="0" applyFont="1" applyBorder="1" applyAlignment="1" applyProtection="1">
      <alignment vertical="center" wrapText="1"/>
    </xf>
    <xf numFmtId="0" fontId="1" fillId="0" borderId="164" xfId="0" applyFont="1" applyBorder="1" applyAlignment="1" applyProtection="1">
      <alignment vertical="center" wrapText="1"/>
    </xf>
    <xf numFmtId="0" fontId="6" fillId="5" borderId="122" xfId="0" applyFont="1" applyFill="1" applyBorder="1" applyAlignment="1">
      <alignment vertical="center" wrapText="1"/>
    </xf>
    <xf numFmtId="166" fontId="31" fillId="0" borderId="143" xfId="0" applyNumberFormat="1" applyFont="1" applyBorder="1" applyAlignment="1" applyProtection="1">
      <alignment horizontal="right" vertical="center" wrapText="1"/>
      <protection locked="0"/>
    </xf>
    <xf numFmtId="0" fontId="6" fillId="0" borderId="122" xfId="0" applyFont="1" applyFill="1" applyBorder="1" applyAlignment="1">
      <alignment vertical="center" wrapText="1"/>
    </xf>
    <xf numFmtId="0" fontId="1" fillId="0" borderId="163" xfId="0" applyNumberFormat="1" applyFont="1" applyBorder="1" applyAlignment="1" applyProtection="1">
      <alignment horizontal="right" vertical="center" wrapText="1"/>
      <protection locked="0"/>
    </xf>
    <xf numFmtId="0" fontId="31" fillId="0" borderId="143" xfId="0" applyNumberFormat="1" applyFont="1" applyBorder="1" applyAlignment="1" applyProtection="1">
      <alignment horizontal="right" vertical="center" wrapText="1"/>
      <protection locked="0"/>
    </xf>
    <xf numFmtId="0" fontId="1" fillId="0" borderId="99" xfId="0" applyNumberFormat="1" applyFont="1" applyBorder="1" applyAlignment="1" applyProtection="1">
      <alignment horizontal="right" vertical="center" wrapText="1"/>
      <protection locked="0"/>
    </xf>
    <xf numFmtId="165" fontId="43" fillId="14" borderId="0" xfId="0" applyNumberFormat="1" applyFont="1" applyFill="1" applyBorder="1" applyAlignment="1" applyProtection="1">
      <alignment horizontal="center" vertical="center" textRotation="90" wrapText="1"/>
      <protection locked="0"/>
    </xf>
    <xf numFmtId="165" fontId="42" fillId="14" borderId="0" xfId="0" applyNumberFormat="1" applyFont="1" applyFill="1" applyBorder="1" applyAlignment="1" applyProtection="1">
      <alignment horizontal="center" vertical="center" textRotation="90" wrapText="1"/>
      <protection locked="0"/>
    </xf>
    <xf numFmtId="165" fontId="42" fillId="0" borderId="0" xfId="0" applyNumberFormat="1" applyFont="1" applyBorder="1" applyAlignment="1" applyProtection="1">
      <alignment horizontal="center" vertical="center" textRotation="90" wrapText="1"/>
      <protection locked="0"/>
    </xf>
    <xf numFmtId="165" fontId="42" fillId="14" borderId="152" xfId="0" applyNumberFormat="1" applyFont="1" applyFill="1" applyBorder="1" applyAlignment="1" applyProtection="1">
      <alignment horizontal="center" vertical="center" textRotation="90" wrapText="1"/>
      <protection locked="0"/>
    </xf>
    <xf numFmtId="0" fontId="3" fillId="14" borderId="166" xfId="0" applyFont="1" applyFill="1" applyBorder="1" applyAlignment="1" applyProtection="1">
      <alignment horizontal="center" vertical="center" textRotation="90" wrapText="1"/>
      <protection locked="0"/>
    </xf>
    <xf numFmtId="0" fontId="10" fillId="0" borderId="165" xfId="0" applyFont="1" applyFill="1" applyBorder="1" applyAlignment="1">
      <alignment horizontal="center" vertical="center" wrapText="1"/>
    </xf>
    <xf numFmtId="0" fontId="1" fillId="14" borderId="167" xfId="0" applyFont="1" applyFill="1" applyBorder="1" applyAlignment="1">
      <alignment vertical="center" wrapText="1"/>
    </xf>
    <xf numFmtId="166" fontId="1" fillId="0" borderId="165" xfId="0" applyNumberFormat="1" applyFont="1" applyBorder="1" applyAlignment="1" applyProtection="1">
      <alignment horizontal="right" vertical="center" wrapText="1"/>
      <protection locked="0"/>
    </xf>
    <xf numFmtId="166" fontId="1" fillId="0" borderId="0" xfId="0" applyNumberFormat="1" applyFont="1" applyBorder="1" applyAlignment="1" applyProtection="1">
      <alignment horizontal="right" vertical="center" wrapText="1"/>
      <protection locked="0"/>
    </xf>
    <xf numFmtId="166" fontId="1" fillId="0" borderId="152" xfId="0" applyNumberFormat="1" applyFont="1" applyBorder="1" applyAlignment="1" applyProtection="1">
      <alignment horizontal="right" vertical="center" wrapText="1"/>
      <protection locked="0"/>
    </xf>
    <xf numFmtId="166" fontId="32" fillId="2" borderId="17" xfId="0" applyNumberFormat="1" applyFont="1" applyFill="1" applyBorder="1" applyAlignment="1" applyProtection="1">
      <alignment vertical="center" wrapText="1"/>
      <protection locked="0"/>
    </xf>
    <xf numFmtId="0" fontId="1" fillId="0" borderId="142" xfId="0" applyFont="1" applyBorder="1" applyAlignment="1" applyProtection="1">
      <alignment vertical="center" wrapText="1"/>
      <protection locked="0"/>
    </xf>
    <xf numFmtId="0" fontId="1" fillId="7" borderId="142" xfId="0" applyFont="1" applyFill="1" applyBorder="1" applyAlignment="1" applyProtection="1">
      <alignment vertical="center" wrapText="1"/>
      <protection locked="0"/>
    </xf>
    <xf numFmtId="0" fontId="1" fillId="0" borderId="9" xfId="0" applyFont="1" applyBorder="1" applyAlignment="1" applyProtection="1">
      <alignment vertical="center" wrapText="1"/>
      <protection locked="0"/>
    </xf>
    <xf numFmtId="0" fontId="1" fillId="0" borderId="32" xfId="0" applyFont="1" applyBorder="1" applyAlignment="1" applyProtection="1">
      <alignment vertical="center" wrapText="1"/>
      <protection locked="0"/>
    </xf>
    <xf numFmtId="0" fontId="1" fillId="6" borderId="144" xfId="0" applyFont="1" applyFill="1" applyBorder="1" applyAlignment="1" applyProtection="1">
      <alignment vertical="center" wrapText="1"/>
      <protection locked="0"/>
    </xf>
    <xf numFmtId="165" fontId="1" fillId="0" borderId="144" xfId="0" applyNumberFormat="1" applyFont="1" applyBorder="1" applyAlignment="1" applyProtection="1">
      <alignment vertical="center" wrapText="1"/>
      <protection locked="0"/>
    </xf>
    <xf numFmtId="165" fontId="1" fillId="0" borderId="144" xfId="0" applyNumberFormat="1" applyFont="1" applyFill="1" applyBorder="1" applyAlignment="1" applyProtection="1">
      <alignment vertical="center" wrapText="1"/>
      <protection locked="0"/>
    </xf>
    <xf numFmtId="165" fontId="1" fillId="6" borderId="144" xfId="0" applyNumberFormat="1" applyFont="1" applyFill="1" applyBorder="1" applyAlignment="1" applyProtection="1">
      <alignment vertical="center" wrapText="1"/>
      <protection locked="0"/>
    </xf>
    <xf numFmtId="165" fontId="1" fillId="0" borderId="145" xfId="0" applyNumberFormat="1" applyFont="1" applyBorder="1" applyAlignment="1" applyProtection="1">
      <alignment vertical="center" wrapText="1"/>
      <protection locked="0"/>
    </xf>
    <xf numFmtId="0" fontId="1" fillId="0" borderId="171" xfId="0" applyFont="1" applyBorder="1" applyAlignment="1" applyProtection="1">
      <alignment horizontal="center" vertical="center" wrapText="1"/>
      <protection locked="0"/>
    </xf>
    <xf numFmtId="0" fontId="1" fillId="0" borderId="171" xfId="0" applyFont="1" applyBorder="1" applyAlignment="1" applyProtection="1">
      <alignment vertical="center" wrapText="1"/>
      <protection locked="0"/>
    </xf>
    <xf numFmtId="0" fontId="1" fillId="7" borderId="171" xfId="0" applyFont="1" applyFill="1" applyBorder="1" applyAlignment="1" applyProtection="1">
      <alignment vertical="center" wrapText="1"/>
      <protection locked="0"/>
    </xf>
    <xf numFmtId="0" fontId="1" fillId="6" borderId="10" xfId="0" applyFont="1" applyFill="1" applyBorder="1" applyAlignment="1" applyProtection="1">
      <alignment vertical="center" wrapText="1"/>
      <protection locked="0"/>
    </xf>
    <xf numFmtId="167" fontId="1" fillId="0" borderId="10" xfId="0" applyNumberFormat="1" applyFont="1" applyBorder="1" applyAlignment="1" applyProtection="1">
      <alignment vertical="center" wrapText="1"/>
      <protection locked="0"/>
    </xf>
    <xf numFmtId="166" fontId="1" fillId="0" borderId="171" xfId="0" applyNumberFormat="1" applyFont="1" applyBorder="1" applyAlignment="1" applyProtection="1">
      <alignment vertical="center" wrapText="1"/>
      <protection locked="0"/>
    </xf>
    <xf numFmtId="0" fontId="1" fillId="0" borderId="10" xfId="0" applyFont="1" applyFill="1" applyBorder="1" applyAlignment="1" applyProtection="1">
      <alignment vertical="center" wrapText="1"/>
      <protection locked="0"/>
    </xf>
    <xf numFmtId="0" fontId="1" fillId="0" borderId="171" xfId="0" applyFont="1" applyFill="1" applyBorder="1" applyAlignment="1" applyProtection="1">
      <alignment vertical="center" wrapText="1"/>
      <protection locked="0"/>
    </xf>
    <xf numFmtId="0" fontId="1" fillId="0" borderId="10" xfId="0" applyFont="1" applyBorder="1" applyAlignment="1" applyProtection="1">
      <alignment vertical="center" wrapText="1"/>
      <protection locked="0"/>
    </xf>
    <xf numFmtId="0" fontId="41" fillId="0" borderId="96" xfId="0" applyNumberFormat="1" applyFont="1" applyBorder="1" applyAlignment="1" applyProtection="1">
      <alignment horizontal="center" vertical="center" wrapText="1"/>
    </xf>
    <xf numFmtId="0" fontId="41" fillId="0" borderId="2" xfId="0" applyNumberFormat="1" applyFont="1" applyBorder="1" applyAlignment="1" applyProtection="1">
      <alignment horizontal="center" vertical="center" wrapText="1"/>
    </xf>
    <xf numFmtId="165" fontId="35" fillId="0" borderId="26" xfId="0" applyNumberFormat="1" applyFont="1" applyBorder="1" applyAlignment="1" applyProtection="1">
      <alignment horizontal="center" vertical="center" wrapText="1"/>
      <protection locked="0"/>
    </xf>
    <xf numFmtId="165" fontId="35" fillId="0" borderId="11" xfId="0" applyNumberFormat="1" applyFont="1" applyBorder="1" applyAlignment="1" applyProtection="1">
      <alignment horizontal="center" vertical="center" wrapText="1"/>
      <protection locked="0"/>
    </xf>
    <xf numFmtId="165" fontId="1" fillId="0" borderId="144" xfId="0" applyNumberFormat="1" applyFont="1" applyFill="1" applyBorder="1" applyAlignment="1" applyProtection="1">
      <alignment horizontal="right" vertical="center" wrapText="1"/>
      <protection locked="0"/>
    </xf>
    <xf numFmtId="9" fontId="18" fillId="0" borderId="0" xfId="1" applyNumberFormat="1" applyFont="1" applyFill="1" applyBorder="1" applyAlignment="1">
      <alignment horizontal="center" vertical="center"/>
    </xf>
    <xf numFmtId="9" fontId="18" fillId="0" borderId="3" xfId="1" applyNumberFormat="1" applyFont="1" applyFill="1" applyBorder="1" applyAlignment="1">
      <alignment horizontal="center"/>
    </xf>
    <xf numFmtId="1" fontId="16" fillId="0" borderId="47" xfId="1" applyNumberFormat="1" applyBorder="1" applyAlignment="1">
      <alignment horizontal="center"/>
    </xf>
    <xf numFmtId="9" fontId="0" fillId="0" borderId="43" xfId="2" applyFont="1" applyBorder="1" applyAlignment="1">
      <alignment horizontal="center"/>
    </xf>
    <xf numFmtId="0" fontId="16" fillId="0" borderId="0" xfId="1" applyAlignment="1">
      <alignment horizontal="center"/>
    </xf>
    <xf numFmtId="0" fontId="5" fillId="5" borderId="9" xfId="0" applyFont="1" applyFill="1" applyBorder="1" applyAlignment="1" applyProtection="1">
      <alignment vertical="center" wrapText="1"/>
    </xf>
    <xf numFmtId="0" fontId="1" fillId="5" borderId="2" xfId="0" applyFont="1" applyFill="1" applyBorder="1" applyAlignment="1" applyProtection="1">
      <alignment vertical="center" wrapText="1"/>
    </xf>
    <xf numFmtId="0" fontId="20" fillId="0" borderId="58" xfId="1" applyFont="1" applyBorder="1" applyAlignment="1">
      <alignment horizontal="center" textRotation="90" wrapText="1"/>
    </xf>
    <xf numFmtId="0" fontId="16" fillId="0" borderId="53" xfId="1" applyBorder="1" applyAlignment="1">
      <alignment horizontal="center"/>
    </xf>
    <xf numFmtId="0" fontId="13" fillId="0" borderId="0" xfId="1" applyFont="1"/>
    <xf numFmtId="9" fontId="16" fillId="0" borderId="53" xfId="1" applyNumberFormat="1" applyBorder="1" applyAlignment="1">
      <alignment horizontal="center"/>
    </xf>
    <xf numFmtId="0" fontId="16" fillId="0" borderId="0" xfId="1" applyFill="1" applyAlignment="1">
      <alignment horizontal="center"/>
    </xf>
    <xf numFmtId="9" fontId="0" fillId="0" borderId="0" xfId="2" applyFont="1" applyFill="1" applyAlignment="1">
      <alignment horizontal="center"/>
    </xf>
    <xf numFmtId="0" fontId="24" fillId="0" borderId="172" xfId="1" applyFont="1" applyFill="1" applyBorder="1" applyAlignment="1"/>
    <xf numFmtId="9" fontId="24" fillId="0" borderId="172" xfId="2" applyFont="1" applyFill="1" applyBorder="1" applyAlignment="1">
      <alignment horizontal="center"/>
    </xf>
    <xf numFmtId="0" fontId="24" fillId="0" borderId="173" xfId="1" applyFont="1" applyFill="1" applyBorder="1" applyAlignment="1"/>
    <xf numFmtId="1" fontId="24" fillId="0" borderId="174" xfId="1" applyNumberFormat="1" applyFont="1" applyBorder="1" applyAlignment="1">
      <alignment horizontal="center"/>
    </xf>
    <xf numFmtId="0" fontId="24" fillId="0" borderId="174" xfId="1" applyFont="1" applyBorder="1" applyAlignment="1">
      <alignment horizontal="center"/>
    </xf>
    <xf numFmtId="0" fontId="24" fillId="0" borderId="175" xfId="1" applyFont="1" applyBorder="1" applyAlignment="1">
      <alignment horizontal="center"/>
    </xf>
    <xf numFmtId="9" fontId="24" fillId="0" borderId="172" xfId="2" applyFont="1" applyBorder="1" applyAlignment="1">
      <alignment horizontal="center"/>
    </xf>
    <xf numFmtId="9" fontId="24" fillId="0" borderId="172" xfId="2" applyNumberFormat="1" applyFont="1" applyBorder="1" applyAlignment="1">
      <alignment horizontal="center"/>
    </xf>
    <xf numFmtId="9" fontId="24" fillId="0" borderId="173" xfId="2" applyFont="1" applyBorder="1" applyAlignment="1">
      <alignment horizontal="center"/>
    </xf>
    <xf numFmtId="0" fontId="24" fillId="0" borderId="139" xfId="1" applyFont="1" applyFill="1" applyBorder="1" applyAlignment="1"/>
    <xf numFmtId="0" fontId="16" fillId="0" borderId="139" xfId="1" applyFill="1" applyBorder="1"/>
    <xf numFmtId="1" fontId="24" fillId="0" borderId="139" xfId="1" applyNumberFormat="1" applyFont="1" applyFill="1" applyBorder="1" applyAlignment="1">
      <alignment horizontal="center"/>
    </xf>
    <xf numFmtId="0" fontId="24" fillId="0" borderId="139" xfId="1" applyFont="1" applyFill="1" applyBorder="1" applyAlignment="1">
      <alignment horizontal="center"/>
    </xf>
    <xf numFmtId="9" fontId="24" fillId="0" borderId="183" xfId="2" applyFont="1" applyBorder="1" applyAlignment="1">
      <alignment horizontal="center"/>
    </xf>
    <xf numFmtId="9" fontId="47" fillId="0" borderId="183" xfId="2" applyFont="1" applyBorder="1" applyAlignment="1">
      <alignment horizontal="center"/>
    </xf>
    <xf numFmtId="0" fontId="24" fillId="0" borderId="134" xfId="1" applyFont="1" applyFill="1" applyBorder="1" applyAlignment="1">
      <alignment horizontal="center"/>
    </xf>
    <xf numFmtId="9" fontId="24" fillId="0" borderId="140" xfId="2" applyFont="1" applyFill="1" applyBorder="1" applyAlignment="1">
      <alignment horizontal="center"/>
    </xf>
    <xf numFmtId="9" fontId="24" fillId="0" borderId="173" xfId="2" applyNumberFormat="1" applyFont="1" applyFill="1" applyBorder="1" applyAlignment="1">
      <alignment horizontal="center"/>
    </xf>
    <xf numFmtId="9" fontId="24" fillId="0" borderId="178" xfId="2" applyNumberFormat="1" applyFont="1" applyFill="1" applyBorder="1" applyAlignment="1">
      <alignment horizontal="center"/>
    </xf>
    <xf numFmtId="1" fontId="16" fillId="0" borderId="0" xfId="1" applyNumberFormat="1" applyFill="1" applyBorder="1" applyAlignment="1">
      <alignment horizontal="center"/>
    </xf>
    <xf numFmtId="9" fontId="0" fillId="0" borderId="0" xfId="2" applyFont="1" applyFill="1" applyBorder="1" applyAlignment="1">
      <alignment horizontal="center"/>
    </xf>
    <xf numFmtId="0" fontId="24" fillId="0" borderId="182" xfId="1" applyFont="1" applyFill="1" applyBorder="1" applyAlignment="1"/>
    <xf numFmtId="0" fontId="24" fillId="0" borderId="188" xfId="1" applyFont="1" applyFill="1" applyBorder="1" applyAlignment="1"/>
    <xf numFmtId="0" fontId="24" fillId="0" borderId="190" xfId="1" applyFont="1" applyFill="1" applyBorder="1" applyAlignment="1"/>
    <xf numFmtId="0" fontId="24" fillId="2" borderId="48" xfId="1" applyFont="1" applyFill="1" applyBorder="1" applyAlignment="1">
      <alignment horizontal="center" vertical="center"/>
    </xf>
    <xf numFmtId="0" fontId="24" fillId="2" borderId="191" xfId="1" applyFont="1" applyFill="1" applyBorder="1" applyAlignment="1">
      <alignment horizontal="center" vertical="center"/>
    </xf>
    <xf numFmtId="0" fontId="24" fillId="2" borderId="72" xfId="1" applyFont="1" applyFill="1" applyBorder="1" applyAlignment="1">
      <alignment horizontal="center" vertical="center"/>
    </xf>
    <xf numFmtId="1" fontId="24" fillId="2" borderId="192" xfId="1" applyNumberFormat="1" applyFont="1" applyFill="1" applyBorder="1" applyAlignment="1">
      <alignment horizontal="center" vertical="center"/>
    </xf>
    <xf numFmtId="17" fontId="4" fillId="2" borderId="189" xfId="1" applyNumberFormat="1" applyFont="1" applyFill="1" applyBorder="1" applyAlignment="1">
      <alignment horizontal="center" vertical="center"/>
    </xf>
    <xf numFmtId="17" fontId="4" fillId="2" borderId="185" xfId="1" applyNumberFormat="1" applyFont="1" applyFill="1" applyBorder="1" applyAlignment="1">
      <alignment horizontal="center" vertical="center"/>
    </xf>
    <xf numFmtId="1" fontId="4" fillId="5" borderId="195" xfId="1" applyNumberFormat="1" applyFont="1" applyFill="1" applyBorder="1" applyAlignment="1">
      <alignment horizontal="right" vertical="center" indent="1"/>
    </xf>
    <xf numFmtId="9" fontId="4" fillId="5" borderId="195" xfId="1" applyNumberFormat="1" applyFont="1" applyFill="1" applyBorder="1" applyAlignment="1">
      <alignment horizontal="right" indent="1"/>
    </xf>
    <xf numFmtId="168" fontId="4" fillId="2" borderId="138" xfId="1" applyNumberFormat="1" applyFont="1" applyFill="1" applyBorder="1" applyAlignment="1">
      <alignment horizontal="center" vertical="center"/>
    </xf>
    <xf numFmtId="168" fontId="4" fillId="2" borderId="136" xfId="1" applyNumberFormat="1" applyFont="1" applyFill="1" applyBorder="1" applyAlignment="1">
      <alignment horizontal="center" vertical="center"/>
    </xf>
    <xf numFmtId="0" fontId="16" fillId="0" borderId="172" xfId="1" applyBorder="1" applyAlignment="1">
      <alignment vertical="center"/>
    </xf>
    <xf numFmtId="0" fontId="16" fillId="0" borderId="140" xfId="1" applyBorder="1" applyAlignment="1">
      <alignment vertical="center"/>
    </xf>
    <xf numFmtId="0" fontId="16" fillId="0" borderId="173" xfId="1" applyBorder="1" applyAlignment="1">
      <alignment vertical="center"/>
    </xf>
    <xf numFmtId="0" fontId="16" fillId="0" borderId="178" xfId="1" applyBorder="1" applyAlignment="1">
      <alignment vertical="center"/>
    </xf>
    <xf numFmtId="1" fontId="16" fillId="2" borderId="172" xfId="1" applyNumberFormat="1" applyFill="1" applyBorder="1" applyAlignment="1">
      <alignment horizontal="center" vertical="center"/>
    </xf>
    <xf numFmtId="1" fontId="16" fillId="2" borderId="173" xfId="1" applyNumberFormat="1" applyFill="1" applyBorder="1" applyAlignment="1">
      <alignment horizontal="center" vertical="center"/>
    </xf>
    <xf numFmtId="0" fontId="24" fillId="8" borderId="42" xfId="1" applyFont="1" applyFill="1" applyBorder="1" applyAlignment="1">
      <alignment horizontal="center" vertical="center" wrapText="1"/>
    </xf>
    <xf numFmtId="0" fontId="24" fillId="8" borderId="44" xfId="1" applyFont="1" applyFill="1" applyBorder="1" applyAlignment="1">
      <alignment horizontal="center" vertical="center" wrapText="1"/>
    </xf>
    <xf numFmtId="0" fontId="24" fillId="8" borderId="46" xfId="1" applyFont="1" applyFill="1" applyBorder="1" applyAlignment="1">
      <alignment horizontal="center" vertical="center" wrapText="1"/>
    </xf>
    <xf numFmtId="0" fontId="24" fillId="8" borderId="45" xfId="1" applyFont="1" applyFill="1" applyBorder="1" applyAlignment="1">
      <alignment horizontal="center" vertical="center" wrapText="1"/>
    </xf>
    <xf numFmtId="0" fontId="24" fillId="8" borderId="43" xfId="1" applyFont="1" applyFill="1" applyBorder="1" applyAlignment="1">
      <alignment horizontal="center" vertical="center" wrapText="1"/>
    </xf>
    <xf numFmtId="0" fontId="24" fillId="2" borderId="138" xfId="1" applyFont="1" applyFill="1" applyBorder="1" applyAlignment="1">
      <alignment horizontal="center" vertical="center"/>
    </xf>
    <xf numFmtId="0" fontId="13" fillId="10" borderId="19" xfId="0" applyFont="1" applyFill="1" applyBorder="1" applyAlignment="1">
      <alignment horizontal="left" vertical="center" wrapText="1"/>
    </xf>
    <xf numFmtId="0" fontId="13" fillId="10" borderId="17" xfId="0" applyFont="1" applyFill="1" applyBorder="1" applyAlignment="1">
      <alignment horizontal="left" vertical="center" wrapText="1"/>
    </xf>
    <xf numFmtId="0" fontId="13" fillId="10" borderId="18" xfId="0" applyFont="1" applyFill="1" applyBorder="1" applyAlignment="1">
      <alignment horizontal="left" vertical="center" wrapText="1"/>
    </xf>
    <xf numFmtId="0" fontId="13" fillId="10" borderId="21" xfId="0" applyFont="1" applyFill="1" applyBorder="1" applyAlignment="1">
      <alignment horizontal="left" vertical="center" wrapText="1"/>
    </xf>
    <xf numFmtId="0" fontId="13" fillId="10" borderId="22" xfId="0" applyFont="1" applyFill="1" applyBorder="1" applyAlignment="1">
      <alignment horizontal="left" vertical="center" wrapText="1"/>
    </xf>
    <xf numFmtId="0" fontId="13" fillId="10" borderId="23" xfId="0" applyFont="1" applyFill="1" applyBorder="1" applyAlignment="1">
      <alignment horizontal="left" vertical="center" wrapText="1"/>
    </xf>
    <xf numFmtId="0" fontId="8" fillId="6" borderId="13"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4" fillId="6" borderId="88" xfId="0" applyFont="1" applyFill="1" applyBorder="1" applyAlignment="1">
      <alignment horizontal="left" vertical="center"/>
    </xf>
    <xf numFmtId="0" fontId="4" fillId="6" borderId="28" xfId="0" applyFont="1" applyFill="1" applyBorder="1" applyAlignment="1">
      <alignment horizontal="left" vertical="center"/>
    </xf>
    <xf numFmtId="0" fontId="4" fillId="6" borderId="89" xfId="0" applyFont="1" applyFill="1" applyBorder="1" applyAlignment="1">
      <alignment horizontal="left" vertical="center"/>
    </xf>
    <xf numFmtId="0" fontId="13" fillId="10" borderId="8" xfId="0" applyFont="1" applyFill="1" applyBorder="1" applyAlignment="1">
      <alignment horizontal="left" vertical="center" wrapText="1"/>
    </xf>
    <xf numFmtId="0" fontId="13" fillId="10" borderId="3" xfId="0" applyFont="1" applyFill="1" applyBorder="1" applyAlignment="1">
      <alignment horizontal="left" vertical="center" wrapText="1"/>
    </xf>
    <xf numFmtId="0" fontId="13" fillId="10" borderId="87" xfId="0" applyFont="1" applyFill="1" applyBorder="1" applyAlignment="1">
      <alignment horizontal="left" vertical="center" wrapText="1"/>
    </xf>
    <xf numFmtId="0" fontId="5" fillId="2" borderId="55" xfId="0" applyFont="1" applyFill="1" applyBorder="1" applyAlignment="1" applyProtection="1">
      <alignment horizontal="center" vertical="center" wrapText="1"/>
      <protection locked="0"/>
    </xf>
    <xf numFmtId="0" fontId="5" fillId="2" borderId="36" xfId="0" applyFont="1" applyFill="1" applyBorder="1" applyAlignment="1" applyProtection="1">
      <alignment horizontal="center" vertical="center" wrapText="1"/>
      <protection locked="0"/>
    </xf>
    <xf numFmtId="0" fontId="5" fillId="2" borderId="56" xfId="0" applyFont="1" applyFill="1" applyBorder="1" applyAlignment="1" applyProtection="1">
      <alignment horizontal="center" vertical="center" wrapText="1"/>
      <protection locked="0"/>
    </xf>
    <xf numFmtId="0" fontId="5" fillId="2" borderId="57" xfId="0" applyFont="1" applyFill="1" applyBorder="1" applyAlignment="1" applyProtection="1">
      <alignment horizontal="center" vertical="center" wrapText="1"/>
      <protection locked="0"/>
    </xf>
    <xf numFmtId="0" fontId="5" fillId="2" borderId="120" xfId="0" applyFont="1" applyFill="1" applyBorder="1" applyAlignment="1" applyProtection="1">
      <alignment horizontal="center" vertical="center" wrapText="1"/>
      <protection locked="0"/>
    </xf>
    <xf numFmtId="0" fontId="5" fillId="2" borderId="121" xfId="0" applyFont="1" applyFill="1" applyBorder="1" applyAlignment="1" applyProtection="1">
      <alignment horizontal="center" vertical="center" wrapText="1"/>
      <protection locked="0"/>
    </xf>
    <xf numFmtId="0" fontId="9" fillId="0" borderId="29" xfId="0" applyFont="1" applyBorder="1" applyAlignment="1" applyProtection="1">
      <alignment horizontal="center" vertical="center" wrapText="1"/>
      <protection locked="0"/>
    </xf>
    <xf numFmtId="0" fontId="14" fillId="3" borderId="0" xfId="0" applyFont="1" applyFill="1" applyAlignment="1" applyProtection="1">
      <alignment horizontal="center" vertical="center" wrapText="1"/>
    </xf>
    <xf numFmtId="0" fontId="5" fillId="2" borderId="8"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5" fillId="2" borderId="5" xfId="0" applyFont="1" applyFill="1" applyBorder="1" applyAlignment="1" applyProtection="1">
      <alignment horizontal="center" vertical="center" wrapText="1"/>
    </xf>
    <xf numFmtId="165" fontId="1" fillId="0" borderId="26" xfId="0" applyNumberFormat="1" applyFont="1" applyBorder="1" applyAlignment="1" applyProtection="1">
      <alignment horizontal="center" vertical="center" wrapText="1"/>
    </xf>
    <xf numFmtId="165" fontId="1" fillId="0" borderId="25" xfId="0" applyNumberFormat="1" applyFont="1" applyBorder="1" applyAlignment="1" applyProtection="1">
      <alignment horizontal="center" vertical="center" wrapText="1"/>
    </xf>
    <xf numFmtId="0" fontId="9" fillId="0" borderId="0" xfId="0" applyFont="1" applyFill="1" applyBorder="1" applyAlignment="1" applyProtection="1">
      <alignment horizontal="center" vertical="center" wrapText="1"/>
      <protection locked="0"/>
    </xf>
    <xf numFmtId="0" fontId="14" fillId="4" borderId="0" xfId="0" applyFont="1" applyFill="1" applyAlignment="1" applyProtection="1">
      <alignment horizontal="center" vertical="center" wrapText="1"/>
    </xf>
    <xf numFmtId="0" fontId="5" fillId="2" borderId="58" xfId="0" applyFont="1" applyFill="1" applyBorder="1" applyAlignment="1" applyProtection="1">
      <alignment horizontal="center" vertical="center" wrapText="1"/>
      <protection locked="0"/>
    </xf>
    <xf numFmtId="0" fontId="5" fillId="2" borderId="142" xfId="0" applyFont="1" applyFill="1" applyBorder="1" applyAlignment="1" applyProtection="1">
      <alignment horizontal="center" vertical="center" wrapText="1"/>
      <protection locked="0"/>
    </xf>
    <xf numFmtId="166" fontId="19" fillId="11" borderId="55" xfId="0" applyNumberFormat="1" applyFont="1" applyFill="1" applyBorder="1" applyAlignment="1" applyProtection="1">
      <alignment horizontal="center" vertical="center" wrapText="1"/>
      <protection locked="0"/>
    </xf>
    <xf numFmtId="166" fontId="19" fillId="11" borderId="36" xfId="0" applyNumberFormat="1" applyFont="1" applyFill="1" applyBorder="1" applyAlignment="1" applyProtection="1">
      <alignment horizontal="center" vertical="center" wrapText="1"/>
      <protection locked="0"/>
    </xf>
    <xf numFmtId="166" fontId="19" fillId="11" borderId="41" xfId="0" applyNumberFormat="1" applyFont="1" applyFill="1" applyBorder="1" applyAlignment="1" applyProtection="1">
      <alignment horizontal="center" vertical="center" wrapText="1"/>
      <protection locked="0"/>
    </xf>
    <xf numFmtId="166" fontId="19" fillId="11" borderId="37" xfId="0" applyNumberFormat="1" applyFont="1" applyFill="1" applyBorder="1" applyAlignment="1" applyProtection="1">
      <alignment horizontal="center" vertical="center" wrapText="1"/>
      <protection locked="0"/>
    </xf>
    <xf numFmtId="0" fontId="1" fillId="2" borderId="104" xfId="0" applyNumberFormat="1" applyFont="1" applyFill="1" applyBorder="1" applyAlignment="1" applyProtection="1">
      <alignment horizontal="center" vertical="center" wrapText="1"/>
    </xf>
    <xf numFmtId="0" fontId="1" fillId="2" borderId="105" xfId="0" applyNumberFormat="1" applyFont="1" applyFill="1" applyBorder="1" applyAlignment="1" applyProtection="1">
      <alignment horizontal="center" vertical="center" wrapText="1"/>
    </xf>
    <xf numFmtId="166" fontId="1" fillId="2" borderId="104" xfId="0" applyNumberFormat="1" applyFont="1" applyFill="1" applyBorder="1" applyAlignment="1" applyProtection="1">
      <alignment horizontal="center" vertical="center" wrapText="1"/>
    </xf>
    <xf numFmtId="166" fontId="1" fillId="2" borderId="105" xfId="0" applyNumberFormat="1" applyFont="1" applyFill="1" applyBorder="1" applyAlignment="1" applyProtection="1">
      <alignment horizontal="center" vertical="center" wrapText="1"/>
    </xf>
    <xf numFmtId="0" fontId="14" fillId="7" borderId="0" xfId="0" applyFont="1" applyFill="1" applyBorder="1" applyAlignment="1" applyProtection="1">
      <alignment horizontal="center" vertical="center" wrapText="1"/>
    </xf>
    <xf numFmtId="0" fontId="1" fillId="7" borderId="0" xfId="0" applyFont="1" applyFill="1" applyBorder="1" applyAlignment="1" applyProtection="1">
      <alignment horizontal="center" vertical="center" wrapText="1"/>
    </xf>
    <xf numFmtId="0" fontId="1" fillId="7" borderId="107" xfId="0" applyFont="1" applyFill="1" applyBorder="1" applyAlignment="1" applyProtection="1">
      <alignment horizontal="center" vertical="center" wrapText="1"/>
    </xf>
    <xf numFmtId="0" fontId="14" fillId="4" borderId="111" xfId="0" applyFont="1" applyFill="1" applyBorder="1" applyAlignment="1" applyProtection="1">
      <alignment horizontal="center" vertical="center" wrapText="1"/>
    </xf>
    <xf numFmtId="0" fontId="14" fillId="4" borderId="0" xfId="0" applyFont="1" applyFill="1" applyBorder="1" applyAlignment="1" applyProtection="1">
      <alignment horizontal="center" vertical="center" wrapText="1"/>
    </xf>
    <xf numFmtId="0" fontId="14" fillId="4" borderId="107" xfId="0" applyFont="1" applyFill="1" applyBorder="1" applyAlignment="1" applyProtection="1">
      <alignment horizontal="center" vertical="center" wrapText="1"/>
    </xf>
    <xf numFmtId="0" fontId="5" fillId="4" borderId="0" xfId="0" applyFont="1" applyFill="1" applyBorder="1" applyAlignment="1" applyProtection="1">
      <alignment horizontal="center" vertical="center" wrapText="1"/>
    </xf>
    <xf numFmtId="0" fontId="5" fillId="4" borderId="107" xfId="0" applyFont="1" applyFill="1" applyBorder="1" applyAlignment="1" applyProtection="1">
      <alignment horizontal="center" vertical="center" wrapText="1"/>
    </xf>
    <xf numFmtId="0" fontId="2" fillId="12" borderId="0"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1" fillId="13" borderId="29" xfId="0" applyFont="1" applyFill="1" applyBorder="1" applyAlignment="1" applyProtection="1">
      <alignment horizontal="center" vertical="center" wrapText="1"/>
    </xf>
    <xf numFmtId="0" fontId="5" fillId="13" borderId="29" xfId="0" applyFont="1" applyFill="1" applyBorder="1" applyAlignment="1" applyProtection="1">
      <alignment horizontal="center" vertical="center" wrapText="1"/>
    </xf>
    <xf numFmtId="0" fontId="5" fillId="13" borderId="36" xfId="0" applyFont="1" applyFill="1" applyBorder="1" applyAlignment="1" applyProtection="1">
      <alignment horizontal="center" vertical="center" wrapText="1"/>
    </xf>
    <xf numFmtId="0" fontId="1" fillId="13" borderId="19" xfId="0" applyFont="1" applyFill="1" applyBorder="1" applyAlignment="1" applyProtection="1">
      <alignment horizontal="center" vertical="center" wrapText="1"/>
    </xf>
    <xf numFmtId="0" fontId="1" fillId="13" borderId="17" xfId="0" applyFont="1" applyFill="1" applyBorder="1" applyAlignment="1" applyProtection="1">
      <alignment horizontal="center" vertical="center" wrapText="1"/>
    </xf>
    <xf numFmtId="0" fontId="1" fillId="13" borderId="103" xfId="0" applyFont="1" applyFill="1" applyBorder="1" applyAlignment="1" applyProtection="1">
      <alignment horizontal="center" vertical="center" wrapText="1"/>
    </xf>
    <xf numFmtId="0" fontId="14" fillId="7" borderId="0" xfId="0" applyFont="1" applyFill="1" applyAlignment="1" applyProtection="1">
      <alignment horizontal="center" vertical="center" wrapText="1"/>
      <protection locked="0"/>
    </xf>
    <xf numFmtId="0" fontId="5" fillId="7" borderId="0" xfId="0" applyFont="1" applyFill="1" applyAlignment="1" applyProtection="1">
      <alignment horizontal="center" vertical="center" wrapText="1"/>
      <protection locked="0"/>
    </xf>
    <xf numFmtId="0" fontId="31" fillId="0" borderId="0" xfId="0" applyFont="1" applyBorder="1" applyAlignment="1" applyProtection="1">
      <alignment horizontal="right" vertical="center" wrapText="1"/>
      <protection locked="0"/>
    </xf>
    <xf numFmtId="0" fontId="9" fillId="0" borderId="0" xfId="0" applyFont="1" applyAlignment="1" applyProtection="1">
      <alignment horizontal="center" vertical="center" wrapText="1"/>
      <protection locked="0"/>
    </xf>
    <xf numFmtId="0" fontId="9" fillId="0" borderId="0" xfId="0" applyFont="1" applyBorder="1" applyAlignment="1" applyProtection="1">
      <alignment horizontal="center" vertical="center" wrapText="1"/>
      <protection locked="0"/>
    </xf>
    <xf numFmtId="0" fontId="29" fillId="4" borderId="111" xfId="0" applyFont="1" applyFill="1" applyBorder="1" applyAlignment="1" applyProtection="1">
      <alignment horizontal="center" vertical="center" wrapText="1"/>
    </xf>
    <xf numFmtId="0" fontId="1" fillId="4" borderId="0" xfId="0" applyFont="1" applyFill="1" applyBorder="1" applyAlignment="1" applyProtection="1">
      <alignment horizontal="center" vertical="center" wrapText="1"/>
    </xf>
    <xf numFmtId="0" fontId="1" fillId="4" borderId="107" xfId="0" applyFont="1" applyFill="1" applyBorder="1" applyAlignment="1" applyProtection="1">
      <alignment horizontal="center" vertical="center" wrapText="1"/>
    </xf>
    <xf numFmtId="0" fontId="1" fillId="4" borderId="32" xfId="0" applyFont="1" applyFill="1" applyBorder="1" applyAlignment="1" applyProtection="1">
      <alignment horizontal="center" vertical="center" wrapText="1"/>
      <protection locked="0"/>
    </xf>
    <xf numFmtId="0" fontId="14" fillId="4" borderId="32" xfId="0" applyFont="1" applyFill="1" applyBorder="1" applyAlignment="1" applyProtection="1">
      <alignment horizontal="center" vertical="center" wrapText="1"/>
      <protection locked="0"/>
    </xf>
    <xf numFmtId="0" fontId="5" fillId="4" borderId="32" xfId="0" applyFont="1" applyFill="1" applyBorder="1" applyAlignment="1" applyProtection="1">
      <alignment horizontal="center" vertical="center" wrapText="1"/>
      <protection locked="0"/>
    </xf>
    <xf numFmtId="166" fontId="33" fillId="4" borderId="55" xfId="0" applyNumberFormat="1" applyFont="1" applyFill="1" applyBorder="1" applyAlignment="1" applyProtection="1">
      <alignment horizontal="center" vertical="center" wrapText="1"/>
      <protection locked="0"/>
    </xf>
    <xf numFmtId="166" fontId="33" fillId="4" borderId="56" xfId="0" applyNumberFormat="1" applyFont="1" applyFill="1" applyBorder="1" applyAlignment="1" applyProtection="1">
      <alignment horizontal="center" vertical="center" wrapText="1"/>
      <protection locked="0"/>
    </xf>
    <xf numFmtId="0" fontId="1" fillId="2" borderId="56" xfId="0" applyFont="1" applyFill="1" applyBorder="1" applyAlignment="1" applyProtection="1">
      <alignment horizontal="center" vertical="center" wrapText="1"/>
    </xf>
    <xf numFmtId="0" fontId="1" fillId="2" borderId="41" xfId="0" applyFont="1" applyFill="1" applyBorder="1" applyAlignment="1" applyProtection="1">
      <alignment horizontal="center" vertical="center" wrapText="1"/>
    </xf>
    <xf numFmtId="0" fontId="2" fillId="12" borderId="57" xfId="0" applyFont="1" applyFill="1" applyBorder="1" applyAlignment="1" applyProtection="1">
      <alignment horizontal="center" vertical="center" wrapText="1"/>
    </xf>
    <xf numFmtId="0" fontId="4" fillId="6" borderId="29" xfId="0" applyFont="1" applyFill="1" applyBorder="1" applyAlignment="1" applyProtection="1">
      <alignment horizontal="center" vertical="center" wrapText="1"/>
      <protection locked="0"/>
    </xf>
    <xf numFmtId="0" fontId="4" fillId="6" borderId="36" xfId="0" applyFont="1" applyFill="1" applyBorder="1" applyAlignment="1" applyProtection="1">
      <alignment horizontal="center" vertical="center" wrapText="1"/>
      <protection locked="0"/>
    </xf>
    <xf numFmtId="0" fontId="4" fillId="6" borderId="0" xfId="0" applyFont="1" applyFill="1" applyBorder="1" applyAlignment="1" applyProtection="1">
      <alignment horizontal="center" vertical="center" wrapText="1"/>
      <protection locked="0"/>
    </xf>
    <xf numFmtId="0" fontId="4" fillId="6" borderId="57"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xf>
    <xf numFmtId="0" fontId="5" fillId="2" borderId="133" xfId="0" applyFont="1" applyFill="1" applyBorder="1" applyAlignment="1" applyProtection="1">
      <alignment horizontal="center" vertical="center" wrapText="1"/>
    </xf>
    <xf numFmtId="166" fontId="32" fillId="2" borderId="29" xfId="0" applyNumberFormat="1" applyFont="1" applyFill="1" applyBorder="1" applyAlignment="1" applyProtection="1">
      <alignment horizontal="center" vertical="center" wrapText="1"/>
      <protection locked="0"/>
    </xf>
    <xf numFmtId="166" fontId="32" fillId="2" borderId="3" xfId="0" applyNumberFormat="1" applyFont="1" applyFill="1" applyBorder="1" applyAlignment="1" applyProtection="1">
      <alignment horizontal="center" vertical="center" wrapText="1"/>
      <protection locked="0"/>
    </xf>
    <xf numFmtId="0" fontId="19" fillId="2" borderId="29" xfId="0" applyFont="1" applyFill="1" applyBorder="1" applyAlignment="1" applyProtection="1">
      <alignment horizontal="center" vertical="center" wrapText="1"/>
    </xf>
    <xf numFmtId="0" fontId="19" fillId="2" borderId="3"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xf>
    <xf numFmtId="0" fontId="6" fillId="2" borderId="19" xfId="0" applyFont="1" applyFill="1" applyBorder="1" applyAlignment="1" applyProtection="1">
      <alignment horizontal="center" vertical="center" wrapText="1"/>
    </xf>
    <xf numFmtId="0" fontId="6" fillId="2" borderId="150" xfId="0" applyFont="1" applyFill="1" applyBorder="1" applyAlignment="1" applyProtection="1">
      <alignment horizontal="center" vertical="center" wrapText="1"/>
    </xf>
    <xf numFmtId="0" fontId="6" fillId="2" borderId="151" xfId="0" applyFont="1" applyFill="1" applyBorder="1" applyAlignment="1" applyProtection="1">
      <alignment horizontal="center" vertical="center" wrapText="1"/>
    </xf>
    <xf numFmtId="0" fontId="6" fillId="2" borderId="30" xfId="0" applyFont="1" applyFill="1" applyBorder="1" applyAlignment="1" applyProtection="1">
      <alignment horizontal="center" vertical="center" wrapText="1"/>
    </xf>
    <xf numFmtId="0" fontId="6" fillId="2" borderId="34"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1" fillId="2" borderId="117" xfId="0" applyNumberFormat="1" applyFont="1" applyFill="1" applyBorder="1" applyAlignment="1" applyProtection="1">
      <alignment horizontal="center" vertical="center" wrapText="1"/>
    </xf>
    <xf numFmtId="0" fontId="4" fillId="2" borderId="29"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 fillId="2" borderId="12" xfId="0"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0" fontId="2" fillId="2" borderId="133" xfId="0" applyFont="1" applyFill="1" applyBorder="1" applyAlignment="1" applyProtection="1">
      <alignment horizontal="center" vertical="center" wrapText="1"/>
    </xf>
    <xf numFmtId="0" fontId="2" fillId="2" borderId="148" xfId="0" applyFont="1" applyFill="1" applyBorder="1" applyAlignment="1" applyProtection="1">
      <alignment horizontal="center" vertical="center" wrapText="1"/>
    </xf>
    <xf numFmtId="0" fontId="2" fillId="2" borderId="149"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1" fillId="6" borderId="160" xfId="0" applyFont="1" applyFill="1" applyBorder="1" applyAlignment="1" applyProtection="1">
      <alignment horizontal="center" vertical="center" wrapText="1"/>
      <protection locked="0"/>
    </xf>
    <xf numFmtId="166" fontId="4" fillId="11" borderId="38" xfId="0" applyNumberFormat="1" applyFont="1" applyFill="1" applyBorder="1" applyAlignment="1" applyProtection="1">
      <alignment horizontal="center" vertical="center" wrapText="1"/>
      <protection locked="0"/>
    </xf>
    <xf numFmtId="166" fontId="4" fillId="11" borderId="40" xfId="0" applyNumberFormat="1" applyFont="1" applyFill="1" applyBorder="1" applyAlignment="1" applyProtection="1">
      <alignment horizontal="center" vertical="center" wrapText="1"/>
      <protection locked="0"/>
    </xf>
    <xf numFmtId="0" fontId="10" fillId="13" borderId="0" xfId="0" applyFont="1" applyFill="1" applyBorder="1" applyAlignment="1" applyProtection="1">
      <alignment horizontal="center" vertical="center" wrapText="1"/>
      <protection locked="0"/>
    </xf>
    <xf numFmtId="0" fontId="10" fillId="13" borderId="152" xfId="0" applyFont="1" applyFill="1" applyBorder="1" applyAlignment="1" applyProtection="1">
      <alignment horizontal="center" vertical="center" wrapText="1"/>
      <protection locked="0"/>
    </xf>
    <xf numFmtId="0" fontId="14" fillId="6" borderId="168" xfId="0" applyFont="1" applyFill="1" applyBorder="1" applyAlignment="1">
      <alignment horizontal="center" vertical="center" wrapText="1"/>
    </xf>
    <xf numFmtId="0" fontId="14" fillId="6" borderId="169" xfId="0" applyFont="1" applyFill="1" applyBorder="1" applyAlignment="1">
      <alignment horizontal="center" vertical="center" wrapText="1"/>
    </xf>
    <xf numFmtId="0" fontId="14" fillId="6" borderId="165"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5" fillId="2" borderId="16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2" fillId="2" borderId="169" xfId="0" applyFont="1" applyFill="1" applyBorder="1" applyAlignment="1" applyProtection="1">
      <alignment horizontal="center" vertical="center" wrapText="1"/>
      <protection locked="0"/>
    </xf>
    <xf numFmtId="0" fontId="2" fillId="2" borderId="170" xfId="0" applyFont="1" applyFill="1" applyBorder="1" applyAlignment="1" applyProtection="1">
      <alignment horizontal="center" vertical="center" wrapText="1"/>
      <protection locked="0"/>
    </xf>
    <xf numFmtId="0" fontId="2" fillId="2" borderId="153" xfId="0" applyFont="1" applyFill="1" applyBorder="1" applyAlignment="1" applyProtection="1">
      <alignment horizontal="center" vertical="center" wrapText="1"/>
    </xf>
    <xf numFmtId="0" fontId="2" fillId="2" borderId="154" xfId="0" applyFont="1" applyFill="1" applyBorder="1" applyAlignment="1" applyProtection="1">
      <alignment horizontal="center" vertical="center" wrapText="1"/>
    </xf>
    <xf numFmtId="0" fontId="2" fillId="2" borderId="155" xfId="0" applyFont="1" applyFill="1" applyBorder="1" applyAlignment="1" applyProtection="1">
      <alignment horizontal="center" vertical="center" wrapText="1"/>
    </xf>
    <xf numFmtId="0" fontId="2" fillId="2" borderId="156" xfId="0" applyFont="1" applyFill="1" applyBorder="1" applyAlignment="1" applyProtection="1">
      <alignment horizontal="center" vertical="center" wrapText="1"/>
    </xf>
    <xf numFmtId="0" fontId="2" fillId="2" borderId="161" xfId="0" applyFont="1" applyFill="1" applyBorder="1" applyAlignment="1" applyProtection="1">
      <alignment horizontal="center" vertical="center" wrapText="1"/>
    </xf>
    <xf numFmtId="0" fontId="2" fillId="2" borderId="162" xfId="0" applyFont="1" applyFill="1" applyBorder="1" applyAlignment="1" applyProtection="1">
      <alignment horizontal="center" vertical="center" wrapText="1"/>
    </xf>
    <xf numFmtId="0" fontId="2" fillId="2" borderId="157" xfId="0" applyFont="1" applyFill="1" applyBorder="1" applyAlignment="1" applyProtection="1">
      <alignment horizontal="center" vertical="center" wrapText="1"/>
      <protection locked="0"/>
    </xf>
    <xf numFmtId="0" fontId="2" fillId="2" borderId="56" xfId="0" applyFont="1" applyFill="1" applyBorder="1" applyAlignment="1" applyProtection="1">
      <alignment horizontal="center" vertical="center" wrapText="1"/>
      <protection locked="0"/>
    </xf>
    <xf numFmtId="0" fontId="2" fillId="2" borderId="41" xfId="0" applyFont="1" applyFill="1" applyBorder="1" applyAlignment="1" applyProtection="1">
      <alignment horizontal="center" vertical="center" wrapText="1"/>
      <protection locked="0"/>
    </xf>
    <xf numFmtId="0" fontId="2" fillId="2" borderId="158" xfId="0" applyFont="1" applyFill="1" applyBorder="1" applyAlignment="1" applyProtection="1">
      <alignment horizontal="center" vertical="center" wrapText="1"/>
      <protection locked="0"/>
    </xf>
    <xf numFmtId="0" fontId="2" fillId="2" borderId="57" xfId="0" applyFont="1" applyFill="1" applyBorder="1" applyAlignment="1" applyProtection="1">
      <alignment horizontal="center" vertical="center" wrapText="1"/>
      <protection locked="0"/>
    </xf>
    <xf numFmtId="0" fontId="2" fillId="2" borderId="37" xfId="0" applyFont="1" applyFill="1" applyBorder="1" applyAlignment="1" applyProtection="1">
      <alignment horizontal="center" vertical="center" wrapText="1"/>
      <protection locked="0"/>
    </xf>
    <xf numFmtId="0" fontId="10" fillId="14" borderId="0" xfId="0" applyFont="1" applyFill="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14" borderId="152" xfId="0" applyFont="1" applyFill="1" applyBorder="1" applyAlignment="1" applyProtection="1">
      <alignment horizontal="center" vertical="center" wrapText="1"/>
      <protection locked="0"/>
    </xf>
    <xf numFmtId="0" fontId="1" fillId="2" borderId="111" xfId="0" applyNumberFormat="1" applyFont="1" applyFill="1" applyBorder="1" applyAlignment="1" applyProtection="1">
      <alignment horizontal="center" vertical="center" wrapText="1"/>
    </xf>
    <xf numFmtId="0" fontId="1" fillId="2" borderId="99" xfId="0" applyNumberFormat="1" applyFont="1" applyFill="1" applyBorder="1" applyAlignment="1" applyProtection="1">
      <alignment horizontal="center" vertical="center" wrapText="1"/>
    </xf>
    <xf numFmtId="0" fontId="1" fillId="7" borderId="106" xfId="0" applyFont="1" applyFill="1" applyBorder="1" applyAlignment="1" applyProtection="1">
      <alignment horizontal="center" vertical="center" wrapText="1"/>
      <protection locked="0"/>
    </xf>
    <xf numFmtId="0" fontId="14" fillId="7" borderId="4" xfId="0" applyFont="1" applyFill="1" applyBorder="1" applyAlignment="1" applyProtection="1">
      <alignment horizontal="center" vertical="center" wrapText="1"/>
    </xf>
    <xf numFmtId="0" fontId="1" fillId="7" borderId="99" xfId="0" applyFont="1" applyFill="1" applyBorder="1" applyAlignment="1" applyProtection="1">
      <alignment horizontal="center" vertical="center" wrapText="1"/>
    </xf>
    <xf numFmtId="0" fontId="14" fillId="7" borderId="165" xfId="0" applyFont="1" applyFill="1" applyBorder="1" applyAlignment="1">
      <alignment horizontal="center" vertical="center" wrapText="1"/>
    </xf>
    <xf numFmtId="0" fontId="14" fillId="7" borderId="0" xfId="0" applyFont="1" applyFill="1" applyBorder="1" applyAlignment="1">
      <alignment horizontal="center" vertical="center" wrapText="1"/>
    </xf>
    <xf numFmtId="0" fontId="14" fillId="7" borderId="152" xfId="0" applyFont="1" applyFill="1" applyBorder="1" applyAlignment="1">
      <alignment horizontal="center" vertical="center" wrapText="1"/>
    </xf>
    <xf numFmtId="165" fontId="40" fillId="0" borderId="165" xfId="0" applyNumberFormat="1" applyFont="1" applyFill="1" applyBorder="1" applyAlignment="1">
      <alignment horizontal="center" vertical="center" textRotation="90" wrapText="1"/>
    </xf>
    <xf numFmtId="165" fontId="40" fillId="0" borderId="0" xfId="0" applyNumberFormat="1" applyFont="1" applyFill="1" applyBorder="1" applyAlignment="1">
      <alignment horizontal="center" vertical="center" textRotation="90" wrapText="1"/>
    </xf>
    <xf numFmtId="165" fontId="40" fillId="0" borderId="152" xfId="0" applyNumberFormat="1" applyFont="1" applyFill="1" applyBorder="1" applyAlignment="1">
      <alignment horizontal="center" vertical="center" textRotation="90" wrapText="1"/>
    </xf>
    <xf numFmtId="0" fontId="1" fillId="2" borderId="4" xfId="0" applyFont="1" applyFill="1" applyBorder="1" applyAlignment="1" applyProtection="1">
      <alignment horizontal="center" vertical="center" wrapText="1"/>
    </xf>
    <xf numFmtId="0" fontId="1" fillId="2" borderId="133" xfId="0" applyFont="1" applyFill="1" applyBorder="1" applyAlignment="1" applyProtection="1">
      <alignment horizontal="center" vertical="center" wrapText="1"/>
    </xf>
    <xf numFmtId="0" fontId="4" fillId="2" borderId="19" xfId="0" applyFont="1" applyFill="1" applyBorder="1" applyAlignment="1" applyProtection="1">
      <alignment horizontal="center" vertical="center" wrapText="1"/>
    </xf>
    <xf numFmtId="0" fontId="4" fillId="2" borderId="17" xfId="0" applyFont="1" applyFill="1" applyBorder="1" applyAlignment="1" applyProtection="1">
      <alignment horizontal="center" vertical="center" wrapText="1"/>
    </xf>
    <xf numFmtId="0" fontId="4" fillId="2" borderId="17" xfId="0" applyFont="1" applyFill="1" applyBorder="1" applyAlignment="1" applyProtection="1">
      <alignment horizontal="right" vertical="center" wrapText="1"/>
    </xf>
    <xf numFmtId="0" fontId="4" fillId="2" borderId="103" xfId="0" applyFont="1" applyFill="1" applyBorder="1" applyAlignment="1" applyProtection="1">
      <alignment horizontal="right" vertical="center" wrapText="1"/>
    </xf>
    <xf numFmtId="0" fontId="5" fillId="6" borderId="31" xfId="0" applyFont="1" applyFill="1" applyBorder="1" applyAlignment="1" applyProtection="1">
      <alignment horizontal="center" vertical="center" wrapText="1"/>
      <protection locked="0"/>
    </xf>
    <xf numFmtId="0" fontId="5" fillId="6" borderId="171" xfId="0" applyFont="1" applyFill="1" applyBorder="1" applyAlignment="1" applyProtection="1">
      <alignment horizontal="center" vertical="center" wrapText="1"/>
      <protection locked="0"/>
    </xf>
    <xf numFmtId="0" fontId="1" fillId="2" borderId="107" xfId="0" applyNumberFormat="1" applyFont="1" applyFill="1" applyBorder="1" applyAlignment="1" applyProtection="1">
      <alignment horizontal="center" vertical="center" wrapText="1"/>
    </xf>
    <xf numFmtId="0" fontId="14" fillId="4" borderId="4" xfId="0" applyFont="1" applyFill="1" applyBorder="1" applyAlignment="1" applyProtection="1">
      <alignment horizontal="center" vertical="center" wrapText="1"/>
    </xf>
    <xf numFmtId="0" fontId="14" fillId="4" borderId="99" xfId="0" applyFont="1" applyFill="1" applyBorder="1" applyAlignment="1" applyProtection="1">
      <alignment horizontal="center" vertical="center" wrapText="1"/>
    </xf>
    <xf numFmtId="0" fontId="4" fillId="4" borderId="29" xfId="0" applyFont="1" applyFill="1" applyBorder="1" applyAlignment="1" applyProtection="1">
      <alignment horizontal="center" vertical="center" wrapText="1"/>
      <protection locked="0"/>
    </xf>
    <xf numFmtId="0" fontId="4" fillId="4" borderId="132"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xf>
    <xf numFmtId="0" fontId="2" fillId="2" borderId="28" xfId="0" applyFont="1" applyFill="1" applyBorder="1" applyAlignment="1" applyProtection="1">
      <alignment horizontal="center" vertical="center" wrapText="1"/>
    </xf>
    <xf numFmtId="0" fontId="2" fillId="2" borderId="97" xfId="0" applyFont="1" applyFill="1" applyBorder="1" applyAlignment="1" applyProtection="1">
      <alignment horizontal="center" vertical="center" wrapText="1"/>
    </xf>
    <xf numFmtId="0" fontId="9" fillId="0" borderId="4" xfId="0" applyFont="1" applyFill="1" applyBorder="1" applyAlignment="1" applyProtection="1">
      <alignment horizontal="center" vertical="center" wrapText="1"/>
      <protection locked="0"/>
    </xf>
    <xf numFmtId="0" fontId="9" fillId="0" borderId="146" xfId="0" applyFont="1" applyBorder="1" applyAlignment="1" applyProtection="1">
      <alignment horizontal="center" vertical="center" wrapText="1"/>
      <protection locked="0"/>
    </xf>
    <xf numFmtId="0" fontId="14" fillId="3" borderId="0" xfId="0" applyFont="1" applyFill="1" applyBorder="1" applyAlignment="1" applyProtection="1">
      <alignment horizontal="center" vertical="center" wrapText="1"/>
    </xf>
    <xf numFmtId="0" fontId="2" fillId="2" borderId="101" xfId="0" applyFont="1" applyFill="1" applyBorder="1" applyAlignment="1" applyProtection="1">
      <alignment horizontal="center" vertical="center" wrapText="1"/>
    </xf>
    <xf numFmtId="0" fontId="2" fillId="2" borderId="131" xfId="0" applyFont="1" applyFill="1" applyBorder="1" applyAlignment="1" applyProtection="1">
      <alignment horizontal="center" vertical="center" wrapText="1"/>
    </xf>
    <xf numFmtId="0" fontId="2" fillId="2" borderId="102" xfId="0" applyFont="1" applyFill="1" applyBorder="1" applyAlignment="1" applyProtection="1">
      <alignment horizontal="center" vertical="center" wrapText="1"/>
    </xf>
    <xf numFmtId="0" fontId="10" fillId="2" borderId="33" xfId="0" applyFont="1" applyFill="1" applyBorder="1" applyAlignment="1" applyProtection="1">
      <alignment horizontal="center" vertical="center" wrapText="1"/>
    </xf>
    <xf numFmtId="0" fontId="10" fillId="2" borderId="4" xfId="0" applyFont="1" applyFill="1" applyBorder="1" applyAlignment="1" applyProtection="1">
      <alignment horizontal="center" vertical="center" wrapText="1"/>
    </xf>
    <xf numFmtId="0" fontId="10" fillId="2" borderId="133" xfId="0" applyFont="1" applyFill="1" applyBorder="1" applyAlignment="1" applyProtection="1">
      <alignment horizontal="center" vertical="center" wrapText="1"/>
    </xf>
    <xf numFmtId="0" fontId="30" fillId="2" borderId="131" xfId="0" applyFont="1" applyFill="1" applyBorder="1" applyAlignment="1" applyProtection="1">
      <alignment horizontal="center" vertical="center" wrapText="1"/>
    </xf>
    <xf numFmtId="0" fontId="30" fillId="2" borderId="102" xfId="0" applyFont="1" applyFill="1" applyBorder="1" applyAlignment="1" applyProtection="1">
      <alignment horizontal="center" vertical="center" wrapText="1"/>
    </xf>
    <xf numFmtId="0" fontId="9" fillId="0" borderId="4" xfId="0" applyFont="1" applyBorder="1" applyAlignment="1" applyProtection="1">
      <alignment horizontal="center" vertical="center" wrapText="1"/>
      <protection locked="0"/>
    </xf>
    <xf numFmtId="0" fontId="5" fillId="4" borderId="99" xfId="0" applyFont="1" applyFill="1" applyBorder="1" applyAlignment="1" applyProtection="1">
      <alignment horizontal="center" vertical="center" wrapText="1"/>
    </xf>
    <xf numFmtId="0" fontId="10" fillId="0" borderId="16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52" xfId="0" applyFont="1" applyBorder="1" applyAlignment="1">
      <alignment horizontal="center" vertical="center" wrapText="1"/>
    </xf>
    <xf numFmtId="0" fontId="29" fillId="4" borderId="165" xfId="0" applyFont="1" applyFill="1" applyBorder="1" applyAlignment="1">
      <alignment horizontal="center" vertical="center" wrapText="1"/>
    </xf>
    <xf numFmtId="0" fontId="29" fillId="4" borderId="0" xfId="0" applyFont="1" applyFill="1" applyBorder="1" applyAlignment="1">
      <alignment horizontal="center" vertical="center" wrapText="1"/>
    </xf>
    <xf numFmtId="0" fontId="29" fillId="4" borderId="152" xfId="0" applyFont="1" applyFill="1" applyBorder="1" applyAlignment="1">
      <alignment horizontal="center" vertical="center" wrapText="1"/>
    </xf>
    <xf numFmtId="0" fontId="29" fillId="6" borderId="165" xfId="0" applyFont="1" applyFill="1" applyBorder="1" applyAlignment="1">
      <alignment horizontal="center" vertical="center" wrapText="1"/>
    </xf>
    <xf numFmtId="0" fontId="29" fillId="6" borderId="0" xfId="0" applyFont="1" applyFill="1" applyBorder="1" applyAlignment="1">
      <alignment horizontal="center" vertical="center" wrapText="1"/>
    </xf>
    <xf numFmtId="0" fontId="29" fillId="6" borderId="152" xfId="0" applyFont="1" applyFill="1" applyBorder="1" applyAlignment="1">
      <alignment horizontal="center" vertical="center" wrapText="1"/>
    </xf>
    <xf numFmtId="0" fontId="5" fillId="0" borderId="16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152" xfId="0" applyFont="1" applyFill="1" applyBorder="1" applyAlignment="1">
      <alignment horizontal="center" vertical="center" wrapText="1"/>
    </xf>
    <xf numFmtId="0" fontId="21" fillId="0" borderId="38" xfId="1" applyFont="1" applyBorder="1" applyAlignment="1">
      <alignment horizontal="center" vertical="center" wrapText="1"/>
    </xf>
    <xf numFmtId="0" fontId="21" fillId="0" borderId="39" xfId="1" applyFont="1" applyBorder="1" applyAlignment="1">
      <alignment horizontal="center" vertical="center" wrapText="1"/>
    </xf>
    <xf numFmtId="0" fontId="21" fillId="0" borderId="40" xfId="1" applyFont="1" applyBorder="1" applyAlignment="1">
      <alignment horizontal="center" vertical="center" wrapText="1"/>
    </xf>
    <xf numFmtId="9" fontId="25" fillId="0" borderId="172" xfId="2" applyFont="1" applyBorder="1" applyAlignment="1">
      <alignment horizontal="center" vertical="center"/>
    </xf>
    <xf numFmtId="9" fontId="25" fillId="0" borderId="140" xfId="2" applyFont="1" applyBorder="1" applyAlignment="1">
      <alignment horizontal="center" vertical="center"/>
    </xf>
    <xf numFmtId="9" fontId="25" fillId="0" borderId="183" xfId="2" applyFont="1" applyBorder="1" applyAlignment="1">
      <alignment horizontal="center" vertical="center"/>
    </xf>
    <xf numFmtId="9" fontId="25" fillId="0" borderId="184" xfId="2" applyFont="1" applyBorder="1" applyAlignment="1">
      <alignment horizontal="center" vertical="center"/>
    </xf>
    <xf numFmtId="9" fontId="25" fillId="0" borderId="173" xfId="2" applyFont="1" applyBorder="1" applyAlignment="1">
      <alignment horizontal="center" vertical="center"/>
    </xf>
    <xf numFmtId="9" fontId="25" fillId="0" borderId="178" xfId="2" applyFont="1" applyBorder="1" applyAlignment="1">
      <alignment horizontal="center" vertical="center"/>
    </xf>
    <xf numFmtId="0" fontId="20" fillId="0" borderId="50" xfId="1" applyFont="1" applyBorder="1" applyAlignment="1">
      <alignment horizontal="center" wrapText="1"/>
    </xf>
    <xf numFmtId="0" fontId="20" fillId="0" borderId="47" xfId="1" applyFont="1" applyBorder="1" applyAlignment="1">
      <alignment horizontal="center" wrapText="1"/>
    </xf>
    <xf numFmtId="0" fontId="20" fillId="0" borderId="48" xfId="1" applyFont="1" applyBorder="1" applyAlignment="1">
      <alignment horizontal="center" wrapText="1"/>
    </xf>
    <xf numFmtId="0" fontId="20" fillId="0" borderId="49" xfId="1" applyFont="1" applyBorder="1" applyAlignment="1">
      <alignment horizontal="center" wrapText="1"/>
    </xf>
    <xf numFmtId="0" fontId="24" fillId="0" borderId="137" xfId="1" applyFont="1" applyBorder="1" applyAlignment="1">
      <alignment horizontal="right"/>
    </xf>
    <xf numFmtId="0" fontId="24" fillId="0" borderId="138" xfId="1" applyFont="1" applyBorder="1" applyAlignment="1">
      <alignment horizontal="right"/>
    </xf>
    <xf numFmtId="0" fontId="24" fillId="0" borderId="176" xfId="1" applyFont="1" applyBorder="1" applyAlignment="1">
      <alignment horizontal="right"/>
    </xf>
    <xf numFmtId="0" fontId="24" fillId="0" borderId="172" xfId="1" applyFont="1" applyBorder="1" applyAlignment="1">
      <alignment horizontal="right"/>
    </xf>
    <xf numFmtId="0" fontId="24" fillId="0" borderId="177" xfId="1" applyFont="1" applyBorder="1" applyAlignment="1">
      <alignment horizontal="right"/>
    </xf>
    <xf numFmtId="0" fontId="24" fillId="0" borderId="173" xfId="1" applyFont="1" applyBorder="1" applyAlignment="1">
      <alignment horizontal="right"/>
    </xf>
    <xf numFmtId="0" fontId="24" fillId="0" borderId="90" xfId="1" applyFont="1" applyBorder="1" applyAlignment="1">
      <alignment horizontal="right"/>
    </xf>
    <xf numFmtId="0" fontId="24" fillId="0" borderId="77" xfId="1" applyFont="1" applyBorder="1" applyAlignment="1">
      <alignment horizontal="right"/>
    </xf>
    <xf numFmtId="0" fontId="24" fillId="0" borderId="182" xfId="1" applyFont="1" applyBorder="1" applyAlignment="1">
      <alignment horizontal="right"/>
    </xf>
    <xf numFmtId="0" fontId="8" fillId="5" borderId="60" xfId="1" applyFont="1" applyFill="1" applyBorder="1" applyAlignment="1">
      <alignment horizontal="center" textRotation="90" wrapText="1"/>
    </xf>
    <xf numFmtId="0" fontId="8" fillId="5" borderId="61" xfId="1" applyFont="1" applyFill="1" applyBorder="1" applyAlignment="1">
      <alignment horizontal="center" textRotation="90" wrapText="1"/>
    </xf>
    <xf numFmtId="0" fontId="17" fillId="0" borderId="55" xfId="1" applyFont="1" applyFill="1" applyBorder="1" applyAlignment="1">
      <alignment horizontal="center" vertical="center" wrapText="1"/>
    </xf>
    <xf numFmtId="0" fontId="17" fillId="0" borderId="29" xfId="1" applyFont="1" applyFill="1" applyBorder="1" applyAlignment="1">
      <alignment horizontal="center" vertical="center" wrapText="1"/>
    </xf>
    <xf numFmtId="0" fontId="17" fillId="0" borderId="36" xfId="1" applyFont="1" applyFill="1" applyBorder="1" applyAlignment="1">
      <alignment horizontal="center" vertical="center" wrapText="1"/>
    </xf>
    <xf numFmtId="0" fontId="16" fillId="0" borderId="0" xfId="1" applyAlignment="1">
      <alignment horizontal="center"/>
    </xf>
    <xf numFmtId="0" fontId="19" fillId="8" borderId="38" xfId="1" applyFont="1" applyFill="1" applyBorder="1" applyAlignment="1">
      <alignment horizontal="center" vertical="center"/>
    </xf>
    <xf numFmtId="0" fontId="19" fillId="8" borderId="39" xfId="1" applyFont="1" applyFill="1" applyBorder="1" applyAlignment="1">
      <alignment horizontal="center" vertical="center"/>
    </xf>
    <xf numFmtId="0" fontId="19" fillId="8" borderId="62" xfId="1" applyFont="1" applyFill="1" applyBorder="1" applyAlignment="1">
      <alignment horizontal="center" vertical="center"/>
    </xf>
    <xf numFmtId="0" fontId="8" fillId="8" borderId="58" xfId="1" applyFont="1" applyFill="1" applyBorder="1" applyAlignment="1">
      <alignment horizontal="center" textRotation="90" wrapText="1"/>
    </xf>
    <xf numFmtId="0" fontId="8" fillId="8" borderId="59" xfId="1" applyFont="1" applyFill="1" applyBorder="1" applyAlignment="1">
      <alignment horizontal="center" textRotation="90" wrapText="1"/>
    </xf>
    <xf numFmtId="0" fontId="4" fillId="8" borderId="38" xfId="1" applyFont="1" applyFill="1" applyBorder="1" applyAlignment="1">
      <alignment horizontal="center" vertical="center"/>
    </xf>
    <xf numFmtId="0" fontId="4" fillId="8" borderId="39" xfId="1" applyFont="1" applyFill="1" applyBorder="1" applyAlignment="1">
      <alignment horizontal="center" vertical="center"/>
    </xf>
    <xf numFmtId="0" fontId="24" fillId="11" borderId="38" xfId="1" applyFont="1" applyFill="1" applyBorder="1" applyAlignment="1">
      <alignment horizontal="center"/>
    </xf>
    <xf numFmtId="0" fontId="24" fillId="11" borderId="39" xfId="1" applyFont="1" applyFill="1" applyBorder="1" applyAlignment="1">
      <alignment horizontal="center"/>
    </xf>
    <xf numFmtId="0" fontId="24" fillId="11" borderId="40" xfId="1" applyFont="1" applyFill="1" applyBorder="1" applyAlignment="1">
      <alignment horizontal="center"/>
    </xf>
    <xf numFmtId="0" fontId="24" fillId="2" borderId="179" xfId="1" applyFont="1" applyFill="1" applyBorder="1" applyAlignment="1">
      <alignment horizontal="center" vertical="center"/>
    </xf>
    <xf numFmtId="0" fontId="24" fillId="2" borderId="24" xfId="1" applyFont="1" applyFill="1" applyBorder="1" applyAlignment="1">
      <alignment horizontal="center" vertical="center"/>
    </xf>
    <xf numFmtId="0" fontId="24" fillId="2" borderId="47" xfId="1" applyFont="1" applyFill="1" applyBorder="1" applyAlignment="1">
      <alignment horizontal="center" vertical="center"/>
    </xf>
    <xf numFmtId="0" fontId="24" fillId="0" borderId="180" xfId="1" applyFont="1" applyFill="1" applyBorder="1" applyAlignment="1">
      <alignment horizontal="right"/>
    </xf>
    <xf numFmtId="0" fontId="24" fillId="0" borderId="181" xfId="1" applyFont="1" applyFill="1" applyBorder="1" applyAlignment="1">
      <alignment horizontal="right"/>
    </xf>
    <xf numFmtId="0" fontId="24" fillId="0" borderId="193" xfId="1" applyFont="1" applyFill="1" applyBorder="1" applyAlignment="1">
      <alignment horizontal="right"/>
    </xf>
    <xf numFmtId="0" fontId="24" fillId="0" borderId="194" xfId="1" applyFont="1" applyFill="1" applyBorder="1" applyAlignment="1">
      <alignment horizontal="right"/>
    </xf>
    <xf numFmtId="0" fontId="24" fillId="0" borderId="28" xfId="1" applyFont="1" applyFill="1" applyBorder="1" applyAlignment="1">
      <alignment horizontal="right"/>
    </xf>
    <xf numFmtId="0" fontId="24" fillId="0" borderId="35" xfId="1" applyFont="1" applyFill="1" applyBorder="1" applyAlignment="1">
      <alignment horizontal="right"/>
    </xf>
    <xf numFmtId="0" fontId="24" fillId="0" borderId="91" xfId="1" applyFont="1" applyBorder="1" applyAlignment="1">
      <alignment horizontal="right" vertical="center"/>
    </xf>
    <xf numFmtId="0" fontId="24" fillId="0" borderId="195" xfId="1" applyFont="1" applyBorder="1" applyAlignment="1">
      <alignment horizontal="right" vertical="center"/>
    </xf>
    <xf numFmtId="0" fontId="24" fillId="0" borderId="124" xfId="1" applyFont="1" applyBorder="1" applyAlignment="1">
      <alignment horizontal="right" vertical="center"/>
    </xf>
    <xf numFmtId="0" fontId="28" fillId="0" borderId="0" xfId="1" applyFont="1" applyBorder="1" applyAlignment="1">
      <alignment horizontal="center" vertical="center" wrapText="1"/>
    </xf>
    <xf numFmtId="0" fontId="28" fillId="0" borderId="0" xfId="1" applyFont="1" applyBorder="1" applyAlignment="1">
      <alignment horizontal="center" vertical="center"/>
    </xf>
    <xf numFmtId="0" fontId="24" fillId="5" borderId="60" xfId="1" applyFont="1" applyFill="1" applyBorder="1" applyAlignment="1">
      <alignment horizontal="center" textRotation="90" wrapText="1"/>
    </xf>
    <xf numFmtId="0" fontId="24" fillId="5" borderId="61" xfId="1" applyFont="1" applyFill="1" applyBorder="1" applyAlignment="1">
      <alignment horizontal="center" textRotation="90" wrapText="1"/>
    </xf>
    <xf numFmtId="0" fontId="48" fillId="0" borderId="38" xfId="1" applyFont="1" applyFill="1" applyBorder="1" applyAlignment="1">
      <alignment horizontal="center" vertical="center" wrapText="1"/>
    </xf>
    <xf numFmtId="0" fontId="48" fillId="0" borderId="39" xfId="1" applyFont="1" applyFill="1" applyBorder="1" applyAlignment="1">
      <alignment horizontal="center" vertical="center" wrapText="1"/>
    </xf>
    <xf numFmtId="0" fontId="48" fillId="0" borderId="40" xfId="1" applyFont="1" applyFill="1" applyBorder="1" applyAlignment="1">
      <alignment horizontal="center" vertical="center" wrapText="1"/>
    </xf>
    <xf numFmtId="0" fontId="24" fillId="0" borderId="92" xfId="1" applyFont="1" applyBorder="1" applyAlignment="1">
      <alignment horizontal="right" vertical="center"/>
    </xf>
    <xf numFmtId="0" fontId="24" fillId="2" borderId="135" xfId="1" applyFont="1" applyFill="1" applyBorder="1" applyAlignment="1">
      <alignment horizontal="center" vertical="center"/>
    </xf>
    <xf numFmtId="0" fontId="24" fillId="2" borderId="69" xfId="1" applyFont="1" applyFill="1" applyBorder="1" applyAlignment="1">
      <alignment horizontal="center" vertical="center"/>
    </xf>
    <xf numFmtId="0" fontId="24" fillId="2" borderId="196" xfId="1" applyFont="1" applyFill="1" applyBorder="1" applyAlignment="1">
      <alignment horizontal="center" vertical="center"/>
    </xf>
    <xf numFmtId="0" fontId="24" fillId="0" borderId="90" xfId="1" applyFont="1" applyBorder="1" applyAlignment="1">
      <alignment horizontal="right" vertical="center"/>
    </xf>
    <xf numFmtId="0" fontId="24" fillId="0" borderId="77" xfId="1" applyFont="1" applyBorder="1" applyAlignment="1">
      <alignment horizontal="right" vertical="center"/>
    </xf>
    <xf numFmtId="0" fontId="24" fillId="0" borderId="182" xfId="1" applyFont="1" applyBorder="1" applyAlignment="1">
      <alignment horizontal="right" vertical="center"/>
    </xf>
    <xf numFmtId="0" fontId="24" fillId="0" borderId="186" xfId="1" applyFont="1" applyBorder="1" applyAlignment="1">
      <alignment horizontal="right" vertical="center"/>
    </xf>
    <xf numFmtId="0" fontId="24" fillId="0" borderId="187" xfId="1" applyFont="1" applyBorder="1" applyAlignment="1">
      <alignment horizontal="right" vertical="center"/>
    </xf>
    <xf numFmtId="0" fontId="24" fillId="0" borderId="188" xfId="1" applyFont="1" applyBorder="1" applyAlignment="1">
      <alignment horizontal="right" vertical="center"/>
    </xf>
  </cellXfs>
  <cellStyles count="6">
    <cellStyle name="Hyperlink" xfId="3" builtinId="8"/>
    <cellStyle name="Normal" xfId="0" builtinId="0"/>
    <cellStyle name="Normal 2" xfId="1"/>
    <cellStyle name="Normal 2 2" xfId="4"/>
    <cellStyle name="Normal 3" xfId="5"/>
    <cellStyle name="Percent 2" xfId="2"/>
  </cellStyles>
  <dxfs count="0"/>
  <tableStyles count="0" defaultTableStyle="TableStyleMedium2" defaultPivotStyle="PivotStyleLight16"/>
  <colors>
    <mruColors>
      <color rgb="FFFF99CC"/>
      <color rgb="FFA6F181"/>
      <color rgb="FFFF9900"/>
      <color rgb="FFFF33CC"/>
      <color rgb="FFC0C0C0"/>
      <color rgb="FFFFE593"/>
      <color rgb="FFEAEAEA"/>
      <color rgb="FFFF66CC"/>
      <color rgb="FFFF6699"/>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17691</xdr:colOff>
      <xdr:row>1</xdr:row>
      <xdr:rowOff>76200</xdr:rowOff>
    </xdr:from>
    <xdr:to>
      <xdr:col>20</xdr:col>
      <xdr:colOff>450850</xdr:colOff>
      <xdr:row>161</xdr:row>
      <xdr:rowOff>47625</xdr:rowOff>
    </xdr:to>
    <xdr:sp macro="" textlink="">
      <xdr:nvSpPr>
        <xdr:cNvPr id="2" name="TextBox 1"/>
        <xdr:cNvSpPr txBox="1"/>
      </xdr:nvSpPr>
      <xdr:spPr>
        <a:xfrm>
          <a:off x="341541" y="257175"/>
          <a:ext cx="12015559" cy="33594675"/>
        </a:xfrm>
        <a:prstGeom prst="rect">
          <a:avLst/>
        </a:prstGeom>
        <a:solidFill>
          <a:schemeClr val="accent1">
            <a:lumMod val="20000"/>
            <a:lumOff val="80000"/>
          </a:schemeClr>
        </a:solidFill>
        <a:ln w="254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rIns="180000" rtlCol="0" anchor="t"/>
        <a:lstStyle/>
        <a:p>
          <a:pPr algn="ctr">
            <a:spcAft>
              <a:spcPts val="0"/>
            </a:spcAft>
            <a:tabLst>
              <a:tab pos="2637155" algn="ctr"/>
              <a:tab pos="5274310" algn="r"/>
              <a:tab pos="457200" algn="l"/>
            </a:tabLst>
          </a:pPr>
          <a:endParaRPr lang="en-GB" sz="1400" b="1">
            <a:effectLst/>
            <a:latin typeface="Arial" pitchFamily="34" charset="0"/>
            <a:ea typeface="Times New Roman"/>
            <a:cs typeface="Arial" pitchFamily="34" charset="0"/>
          </a:endParaRPr>
        </a:p>
        <a:p>
          <a:pPr algn="ctr">
            <a:spcAft>
              <a:spcPts val="0"/>
            </a:spcAft>
            <a:tabLst>
              <a:tab pos="2637155" algn="ctr"/>
              <a:tab pos="5274310" algn="r"/>
              <a:tab pos="457200" algn="l"/>
            </a:tabLst>
          </a:pPr>
          <a:r>
            <a:rPr lang="en-GB" sz="1400" b="1">
              <a:effectLst/>
              <a:latin typeface="Arial" pitchFamily="34" charset="0"/>
              <a:ea typeface="Times New Roman"/>
              <a:cs typeface="Arial" pitchFamily="34" charset="0"/>
            </a:rPr>
            <a:t>Learning Hub Monitoring and Evaluation (M&amp;E) Framework    </a:t>
          </a:r>
          <a:endParaRPr lang="en-ZA" sz="1400" b="1">
            <a:solidFill>
              <a:srgbClr val="FF0000"/>
            </a:solidFill>
            <a:effectLst/>
            <a:latin typeface="Arial" pitchFamily="34" charset="0"/>
            <a:ea typeface="Times New Roman"/>
            <a:cs typeface="Arial" pitchFamily="34" charset="0"/>
          </a:endParaRPr>
        </a:p>
        <a:p>
          <a:pPr algn="l">
            <a:lnSpc>
              <a:spcPct val="150000"/>
            </a:lnSpc>
            <a:spcAft>
              <a:spcPts val="0"/>
            </a:spcAft>
            <a:tabLst>
              <a:tab pos="2637155" algn="ctr"/>
              <a:tab pos="5274310" algn="r"/>
            </a:tabLst>
          </a:pPr>
          <a:r>
            <a:rPr lang="en-GB" sz="1200" b="1">
              <a:effectLst/>
              <a:latin typeface="Arial" pitchFamily="34" charset="0"/>
              <a:ea typeface="Times New Roman"/>
              <a:cs typeface="Arial" pitchFamily="34" charset="0"/>
            </a:rPr>
            <a:t/>
          </a:r>
          <a:br>
            <a:rPr lang="en-GB" sz="1200" b="1">
              <a:effectLst/>
              <a:latin typeface="Arial" pitchFamily="34" charset="0"/>
              <a:ea typeface="Times New Roman"/>
              <a:cs typeface="Arial" pitchFamily="34" charset="0"/>
            </a:rPr>
          </a:br>
          <a:r>
            <a:rPr lang="en-GB" sz="1200" b="0">
              <a:solidFill>
                <a:sysClr val="windowText" lastClr="000000"/>
              </a:solidFill>
              <a:effectLst/>
              <a:latin typeface="Arial" pitchFamily="34" charset="0"/>
              <a:ea typeface="Times New Roman"/>
              <a:cs typeface="Arial" pitchFamily="34" charset="0"/>
            </a:rPr>
            <a:t>This document presents the Monitoring and Evaluation Framework that has been developed for use by the Learning Hub, </a:t>
          </a:r>
          <a:r>
            <a:rPr lang="en-GB" sz="1200" b="0" i="1">
              <a:solidFill>
                <a:sysClr val="windowText" lastClr="000000"/>
              </a:solidFill>
              <a:effectLst/>
              <a:latin typeface="Arial" pitchFamily="34" charset="0"/>
              <a:ea typeface="Times New Roman"/>
              <a:cs typeface="Arial" pitchFamily="34" charset="0"/>
            </a:rPr>
            <a:t>both internally and in its interaction with key stakeholders</a:t>
          </a:r>
          <a:r>
            <a:rPr lang="en-GB" sz="1200" b="0">
              <a:solidFill>
                <a:sysClr val="windowText" lastClr="000000"/>
              </a:solidFill>
              <a:effectLst/>
              <a:latin typeface="Arial" pitchFamily="34" charset="0"/>
              <a:ea typeface="Times New Roman"/>
              <a:cs typeface="Arial" pitchFamily="34" charset="0"/>
            </a:rPr>
            <a:t>. It takes account of input received through an extensive consultation process involving the Adoption Teams, the Learning Hub Secretariat, the Health and Safety and Sustainable Development Advisory Functions, the MOSH Task Force and the Learning Hub Advisory Committee.</a:t>
          </a:r>
        </a:p>
        <a:p>
          <a:pPr algn="l">
            <a:spcAft>
              <a:spcPts val="0"/>
            </a:spcAft>
            <a:tabLst>
              <a:tab pos="2637155" algn="ctr"/>
              <a:tab pos="5274310" algn="r"/>
            </a:tabLst>
          </a:pPr>
          <a:endParaRPr lang="en-GB" sz="1200" b="0">
            <a:solidFill>
              <a:sysClr val="windowText" lastClr="000000"/>
            </a:solidFill>
            <a:effectLst/>
            <a:latin typeface="Arial" pitchFamily="34" charset="0"/>
            <a:ea typeface="Times New Roman"/>
            <a:cs typeface="Arial" pitchFamily="34" charset="0"/>
          </a:endParaRPr>
        </a:p>
        <a:p>
          <a:pPr algn="l">
            <a:spcAft>
              <a:spcPts val="0"/>
            </a:spcAft>
            <a:tabLst>
              <a:tab pos="2637155" algn="ctr"/>
              <a:tab pos="5274310" algn="r"/>
            </a:tabLst>
          </a:pPr>
          <a:r>
            <a:rPr lang="en-GB" sz="1200" b="1">
              <a:solidFill>
                <a:sysClr val="windowText" lastClr="000000"/>
              </a:solidFill>
              <a:effectLst/>
              <a:latin typeface="Arial" pitchFamily="34" charset="0"/>
              <a:ea typeface="Times New Roman"/>
              <a:cs typeface="Arial" pitchFamily="34" charset="0"/>
            </a:rPr>
            <a:t>Purpose</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Aft>
              <a:spcPts val="0"/>
            </a:spcAft>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In general, the</a:t>
          </a:r>
          <a:r>
            <a:rPr lang="en-GB" sz="1100" b="0">
              <a:solidFill>
                <a:schemeClr val="dk1"/>
              </a:solidFill>
              <a:effectLst/>
              <a:latin typeface="+mn-lt"/>
              <a:ea typeface="+mn-ea"/>
              <a:cs typeface="+mn-cs"/>
            </a:rPr>
            <a:t> </a:t>
          </a:r>
          <a:r>
            <a:rPr lang="en-GB" sz="1200" b="0">
              <a:solidFill>
                <a:schemeClr val="dk1"/>
              </a:solidFill>
              <a:effectLst/>
              <a:latin typeface="Arial" pitchFamily="34" charset="0"/>
              <a:ea typeface="+mn-ea"/>
              <a:cs typeface="Arial" pitchFamily="34" charset="0"/>
            </a:rPr>
            <a:t>purpose of any monitoring and evaluation framework is to track progress and to facilitate appropriate decision making.</a:t>
          </a:r>
          <a:r>
            <a:rPr lang="en-GB" sz="1200" b="0">
              <a:solidFill>
                <a:sysClr val="windowText" lastClr="000000"/>
              </a:solidFill>
              <a:effectLst/>
              <a:latin typeface="Arial" pitchFamily="34" charset="0"/>
              <a:ea typeface="Times New Roman"/>
              <a:cs typeface="Arial" pitchFamily="34" charset="0"/>
            </a:rPr>
            <a:t> In relation to the Learning Hub, it follows that its Monitoring and Evaluation Framework must be aligned with the Hub's purpose and operational needs, but also with the needs of its key stakeholders. In this context the following points are relevant:</a:t>
          </a:r>
          <a:endParaRPr lang="en-ZA" sz="1200" b="1">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Font typeface="+mj-lt"/>
            <a:buAutoNum type="arabicPeriod"/>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Primary purpose of the Learning Hub: </a:t>
          </a:r>
          <a:r>
            <a:rPr lang="en-GB" sz="1200" b="0">
              <a:solidFill>
                <a:sysClr val="windowText" lastClr="000000"/>
              </a:solidFill>
              <a:effectLst/>
              <a:latin typeface="Arial" pitchFamily="34" charset="0"/>
              <a:ea typeface="Times New Roman"/>
              <a:cs typeface="Arial" pitchFamily="34" charset="0"/>
            </a:rPr>
            <a:t>The agreed mission of the MOSH Learning Hub is </a:t>
          </a:r>
          <a:r>
            <a:rPr lang="en-GB" sz="1200" b="0" i="1">
              <a:solidFill>
                <a:sysClr val="windowText" lastClr="000000"/>
              </a:solidFill>
              <a:effectLst/>
              <a:latin typeface="Arial" pitchFamily="34" charset="0"/>
              <a:ea typeface="Times New Roman"/>
              <a:cs typeface="Arial" pitchFamily="34" charset="0"/>
            </a:rPr>
            <a:t>to facilitate the adoption of leading practices through a people oriented process to significantly improve occupational health and safety in the mining industry. </a:t>
          </a:r>
          <a:r>
            <a:rPr lang="en-GB" sz="1200" b="0">
              <a:solidFill>
                <a:sysClr val="windowText" lastClr="000000"/>
              </a:solidFill>
              <a:effectLst/>
              <a:latin typeface="Arial" pitchFamily="34" charset="0"/>
              <a:ea typeface="Times New Roman"/>
              <a:cs typeface="Arial" pitchFamily="34" charset="0"/>
            </a:rPr>
            <a:t>In this way the learning Hub seeks to </a:t>
          </a:r>
          <a:r>
            <a:rPr lang="en-GB" sz="1200" b="0" i="1">
              <a:solidFill>
                <a:sysClr val="windowText" lastClr="000000"/>
              </a:solidFill>
              <a:effectLst/>
              <a:latin typeface="Arial" pitchFamily="34" charset="0"/>
              <a:ea typeface="Times New Roman"/>
              <a:cs typeface="Arial" pitchFamily="34" charset="0"/>
            </a:rPr>
            <a:t>lead the change to zero harm</a:t>
          </a:r>
          <a:r>
            <a:rPr lang="en-GB" sz="1200" b="0">
              <a:solidFill>
                <a:sysClr val="windowText" lastClr="000000"/>
              </a:solidFill>
              <a:effectLst/>
              <a:latin typeface="Arial" pitchFamily="34" charset="0"/>
              <a:ea typeface="Times New Roman"/>
              <a:cs typeface="Arial" pitchFamily="34" charset="0"/>
            </a:rPr>
            <a:t>. It is very important to recognise that this mission clearly identifies </a:t>
          </a:r>
          <a:r>
            <a:rPr lang="en-GB" sz="1200" b="0" i="1">
              <a:solidFill>
                <a:sysClr val="windowText" lastClr="000000"/>
              </a:solidFill>
              <a:effectLst/>
              <a:latin typeface="Arial" pitchFamily="34" charset="0"/>
              <a:ea typeface="Times New Roman"/>
              <a:cs typeface="Arial" pitchFamily="34" charset="0"/>
            </a:rPr>
            <a:t>facilitation</a:t>
          </a:r>
          <a:r>
            <a:rPr lang="en-GB" sz="1200" b="0">
              <a:solidFill>
                <a:sysClr val="windowText" lastClr="000000"/>
              </a:solidFill>
              <a:effectLst/>
              <a:latin typeface="Arial" pitchFamily="34" charset="0"/>
              <a:ea typeface="Times New Roman"/>
              <a:cs typeface="Arial" pitchFamily="34" charset="0"/>
            </a:rPr>
            <a:t> as the key direct responsibility of the Learning Hub.</a:t>
          </a:r>
          <a:endParaRPr lang="en-ZA" sz="1200" b="1">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Font typeface="+mj-lt"/>
            <a:buAutoNum type="arabicPeriod"/>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Facilitation: </a:t>
          </a:r>
          <a:r>
            <a:rPr lang="en-GB" sz="1200" b="0">
              <a:solidFill>
                <a:sysClr val="windowText" lastClr="000000"/>
              </a:solidFill>
              <a:effectLst/>
              <a:latin typeface="Arial" pitchFamily="34" charset="0"/>
              <a:ea typeface="Times New Roman"/>
              <a:cs typeface="Arial" pitchFamily="34" charset="0"/>
            </a:rPr>
            <a:t>A facilitator cannot be held directly responsible for achievement of desired outcomes where</a:t>
          </a:r>
          <a:r>
            <a:rPr lang="en-GB" sz="1200" b="0" baseline="0">
              <a:solidFill>
                <a:sysClr val="windowText" lastClr="000000"/>
              </a:solidFill>
              <a:effectLst/>
              <a:latin typeface="Arial" pitchFamily="34" charset="0"/>
              <a:ea typeface="Times New Roman"/>
              <a:cs typeface="Arial" pitchFamily="34" charset="0"/>
            </a:rPr>
            <a:t> </a:t>
          </a:r>
          <a:r>
            <a:rPr lang="en-GB" sz="1200" b="0">
              <a:solidFill>
                <a:sysClr val="windowText" lastClr="000000"/>
              </a:solidFill>
              <a:effectLst/>
              <a:latin typeface="Arial" pitchFamily="34" charset="0"/>
              <a:ea typeface="Times New Roman"/>
              <a:cs typeface="Arial" pitchFamily="34" charset="0"/>
            </a:rPr>
            <a:t>the responsibility and the means for achieving the outcomes lies with others. This is an important point of principle. The outcomes achieved can however be used as an </a:t>
          </a:r>
          <a:r>
            <a:rPr lang="en-GB" sz="1200" b="0" i="1">
              <a:solidFill>
                <a:sysClr val="windowText" lastClr="000000"/>
              </a:solidFill>
              <a:effectLst/>
              <a:latin typeface="Arial" pitchFamily="34" charset="0"/>
              <a:ea typeface="Times New Roman"/>
              <a:cs typeface="Arial" pitchFamily="34" charset="0"/>
            </a:rPr>
            <a:t>indicator, </a:t>
          </a:r>
          <a:r>
            <a:rPr lang="en-GB" sz="1200" b="0" i="0">
              <a:solidFill>
                <a:sysClr val="windowText" lastClr="000000"/>
              </a:solidFill>
              <a:effectLst/>
              <a:latin typeface="Arial" pitchFamily="34" charset="0"/>
              <a:ea typeface="Times New Roman"/>
              <a:cs typeface="Arial" pitchFamily="34" charset="0"/>
            </a:rPr>
            <a:t>but not a </a:t>
          </a:r>
          <a:r>
            <a:rPr lang="en-GB" sz="1200" b="0" i="1">
              <a:solidFill>
                <a:sysClr val="windowText" lastClr="000000"/>
              </a:solidFill>
              <a:effectLst/>
              <a:latin typeface="Arial" pitchFamily="34" charset="0"/>
              <a:ea typeface="Times New Roman"/>
              <a:cs typeface="Arial" pitchFamily="34" charset="0"/>
            </a:rPr>
            <a:t>direct measure, </a:t>
          </a:r>
          <a:r>
            <a:rPr lang="en-GB" sz="1200" b="0">
              <a:solidFill>
                <a:sysClr val="windowText" lastClr="000000"/>
              </a:solidFill>
              <a:effectLst/>
              <a:latin typeface="Arial" pitchFamily="34" charset="0"/>
              <a:ea typeface="Times New Roman"/>
              <a:cs typeface="Arial" pitchFamily="34" charset="0"/>
            </a:rPr>
            <a:t> of the extent to which the facilitation process has been successfu, since the outcome might have been possible, and indeed achieved, without any facilitation effect at all. </a:t>
          </a:r>
        </a:p>
        <a:p>
          <a:pPr marL="342900" lvl="0" indent="-342900" algn="just">
            <a:lnSpc>
              <a:spcPct val="150000"/>
            </a:lnSpc>
            <a:spcBef>
              <a:spcPts val="600"/>
            </a:spcBef>
            <a:spcAft>
              <a:spcPts val="0"/>
            </a:spcAft>
            <a:buFont typeface="+mj-lt"/>
            <a:buAutoNum type="arabicPeriod"/>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Facilitator responsibility: </a:t>
          </a:r>
          <a:r>
            <a:rPr lang="en-GB" sz="1200" b="0">
              <a:solidFill>
                <a:sysClr val="windowText" lastClr="000000"/>
              </a:solidFill>
              <a:effectLst/>
              <a:latin typeface="Arial" pitchFamily="34" charset="0"/>
              <a:ea typeface="Times New Roman"/>
              <a:cs typeface="Arial" pitchFamily="34" charset="0"/>
            </a:rPr>
            <a:t>Importantly a facilitator can and should be held responsible for selecting and applying appropriately effective facilitation techniques designed to prompt others to take the steps necessary to achieve the desired outcome. In the development of the adoption system a number of such techniques were selected and integrated to become the key elements of the MOSH adoption system, and these are presented in the Handbook. In principle, and in practice, Learning Hub staff are thus responsible for ensuring that, unless other better techniques are agreed upon, at least these techniques are properly used with a view to facilitating the desired outcomes.</a:t>
          </a:r>
          <a:r>
            <a:rPr lang="en-GB" sz="1200" b="1">
              <a:solidFill>
                <a:sysClr val="windowText" lastClr="000000"/>
              </a:solidFill>
              <a:effectLst/>
              <a:latin typeface="Arial" pitchFamily="34" charset="0"/>
              <a:ea typeface="Times New Roman"/>
              <a:cs typeface="Arial" pitchFamily="34" charset="0"/>
            </a:rPr>
            <a:t> </a:t>
          </a:r>
          <a:endParaRPr lang="en-ZA" sz="1200" b="1">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Font typeface="+mj-lt"/>
            <a:buAutoNum type="arabicPeriod"/>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Other issues of strategic importance to the Learning Hub:</a:t>
          </a:r>
          <a:r>
            <a:rPr lang="en-GB" sz="1200" b="0">
              <a:solidFill>
                <a:sysClr val="windowText" lastClr="000000"/>
              </a:solidFill>
              <a:effectLst/>
              <a:latin typeface="Arial" pitchFamily="34" charset="0"/>
              <a:ea typeface="Times New Roman"/>
              <a:cs typeface="Arial" pitchFamily="34" charset="0"/>
            </a:rPr>
            <a:t> In addition to its primary purpose, there are other issues of strategic importance that the Learning Hub needs to address from time to time, such as those identified at a Learning Hub strategic planning workshop. Learning Hub staff are clearly also responsible for ensuring that these issues are effectively addressed.  </a:t>
          </a:r>
          <a:endParaRPr lang="en-ZA" sz="1200" b="1">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Font typeface="+mj-lt"/>
            <a:buAutoNum type="arabicPeriod"/>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Purpose of Learning Hub M&amp;E Framework: </a:t>
          </a:r>
          <a:r>
            <a:rPr lang="en-GB" sz="1200" b="0">
              <a:solidFill>
                <a:sysClr val="windowText" lastClr="000000"/>
              </a:solidFill>
              <a:effectLst/>
              <a:latin typeface="Arial" pitchFamily="34" charset="0"/>
              <a:ea typeface="Times New Roman"/>
              <a:cs typeface="Arial" pitchFamily="34" charset="0"/>
            </a:rPr>
            <a:t>Following on from the above the purpose</a:t>
          </a:r>
          <a:r>
            <a:rPr lang="en-GB" sz="1200" b="0" baseline="0">
              <a:solidFill>
                <a:sysClr val="windowText" lastClr="000000"/>
              </a:solidFill>
              <a:effectLst/>
              <a:latin typeface="Arial" pitchFamily="34" charset="0"/>
              <a:ea typeface="Times New Roman"/>
              <a:cs typeface="Arial" pitchFamily="34" charset="0"/>
            </a:rPr>
            <a:t> of the Hub's M&amp;E Framework</a:t>
          </a:r>
          <a:r>
            <a:rPr lang="en-GB" sz="1200" b="0">
              <a:solidFill>
                <a:sysClr val="windowText" lastClr="000000"/>
              </a:solidFill>
              <a:effectLst/>
              <a:latin typeface="Arial" pitchFamily="34" charset="0"/>
              <a:ea typeface="Times New Roman"/>
              <a:cs typeface="Arial" pitchFamily="34" charset="0"/>
            </a:rPr>
            <a:t> is thus to provide a means for ensuring that identified key facilitation elements are effectively executed, that they are having their intended effect, and that other issues of strategic importance to the Hub are also being effectively addressed.</a:t>
          </a:r>
          <a:r>
            <a:rPr lang="en-GB" sz="1200" b="0" baseline="0">
              <a:solidFill>
                <a:sysClr val="windowText" lastClr="000000"/>
              </a:solidFill>
              <a:effectLst/>
              <a:latin typeface="Arial" pitchFamily="34" charset="0"/>
              <a:ea typeface="Times New Roman"/>
              <a:cs typeface="Arial" pitchFamily="34" charset="0"/>
            </a:rPr>
            <a:t> M</a:t>
          </a:r>
          <a:r>
            <a:rPr lang="en-GB" sz="1200" b="0">
              <a:solidFill>
                <a:sysClr val="windowText" lastClr="000000"/>
              </a:solidFill>
              <a:effectLst/>
              <a:latin typeface="Arial" pitchFamily="34" charset="0"/>
              <a:ea typeface="Times New Roman"/>
              <a:cs typeface="Arial" pitchFamily="34" charset="0"/>
            </a:rPr>
            <a:t>ore specifically, the  purpose of the Learning Hub M&amp;E Framework is  to  </a:t>
          </a:r>
          <a:r>
            <a:rPr lang="en-GB" sz="1200" b="1">
              <a:solidFill>
                <a:sysClr val="windowText" lastClr="000000"/>
              </a:solidFill>
              <a:effectLst/>
              <a:latin typeface="Arial" pitchFamily="34" charset="0"/>
              <a:ea typeface="Times New Roman"/>
              <a:cs typeface="Arial" pitchFamily="34" charset="0"/>
            </a:rPr>
            <a:t>define a set of measurements </a:t>
          </a:r>
          <a:r>
            <a:rPr lang="en-GB" sz="1200" b="0">
              <a:solidFill>
                <a:sysClr val="windowText" lastClr="000000"/>
              </a:solidFill>
              <a:effectLst/>
              <a:latin typeface="Arial" pitchFamily="34" charset="0"/>
              <a:ea typeface="Times New Roman"/>
              <a:cs typeface="Arial" pitchFamily="34" charset="0"/>
            </a:rPr>
            <a:t>for assessing progress and deciding action </a:t>
          </a:r>
          <a:r>
            <a:rPr lang="en-GB" sz="1200" b="0" i="1">
              <a:solidFill>
                <a:sysClr val="windowText" lastClr="000000"/>
              </a:solidFill>
              <a:effectLst/>
              <a:latin typeface="Arial" pitchFamily="34" charset="0"/>
              <a:ea typeface="Times New Roman"/>
              <a:cs typeface="Arial" pitchFamily="34" charset="0"/>
            </a:rPr>
            <a:t>(focus</a:t>
          </a:r>
          <a:r>
            <a:rPr lang="en-GB" sz="1200" b="0" i="1" baseline="0">
              <a:solidFill>
                <a:sysClr val="windowText" lastClr="000000"/>
              </a:solidFill>
              <a:effectLst/>
              <a:latin typeface="Arial" pitchFamily="34" charset="0"/>
              <a:ea typeface="Times New Roman"/>
              <a:cs typeface="Arial" pitchFamily="34" charset="0"/>
            </a:rPr>
            <a:t> / priorities /  quality / content / remedial action / etc)</a:t>
          </a:r>
          <a:r>
            <a:rPr lang="en-GB" sz="1200" b="0" baseline="0">
              <a:solidFill>
                <a:sysClr val="windowText" lastClr="000000"/>
              </a:solidFill>
              <a:effectLst/>
              <a:latin typeface="Arial" pitchFamily="34" charset="0"/>
              <a:ea typeface="Times New Roman"/>
              <a:cs typeface="Arial" pitchFamily="34" charset="0"/>
            </a:rPr>
            <a:t> </a:t>
          </a:r>
          <a:r>
            <a:rPr lang="en-GB" sz="1200" b="0">
              <a:solidFill>
                <a:sysClr val="windowText" lastClr="000000"/>
              </a:solidFill>
              <a:effectLst/>
              <a:latin typeface="Arial" pitchFamily="34" charset="0"/>
              <a:ea typeface="Times New Roman"/>
              <a:cs typeface="Arial" pitchFamily="34" charset="0"/>
            </a:rPr>
            <a:t>in respect of: </a:t>
          </a:r>
          <a:endParaRPr lang="en-ZA" sz="1200" b="1">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Aft>
              <a:spcPts val="0"/>
            </a:spcAft>
            <a:buSzPts val="900"/>
            <a:buFont typeface="Arial Rounded MT Bold"/>
            <a:buAutoNum type="romanLcParenR"/>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Key elements of the process for facilitating the selection and widespread adoption of leading practice</a:t>
          </a:r>
          <a:endParaRPr lang="en-ZA" sz="1200" b="1">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Aft>
              <a:spcPts val="0"/>
            </a:spcAft>
            <a:buSzPts val="900"/>
            <a:buFont typeface="Arial Rounded MT Bold"/>
            <a:buAutoNum type="romanLcParenR"/>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Achievement of </a:t>
          </a:r>
          <a:r>
            <a:rPr lang="en-GB" sz="1200" b="0" i="1">
              <a:solidFill>
                <a:sysClr val="windowText" lastClr="000000"/>
              </a:solidFill>
              <a:effectLst/>
              <a:latin typeface="Arial" pitchFamily="34" charset="0"/>
              <a:ea typeface="Times New Roman"/>
              <a:cs typeface="Arial" pitchFamily="34" charset="0"/>
            </a:rPr>
            <a:t>people oriented </a:t>
          </a:r>
          <a:r>
            <a:rPr lang="en-GB" sz="1200" b="0">
              <a:solidFill>
                <a:sysClr val="windowText" lastClr="000000"/>
              </a:solidFill>
              <a:effectLst/>
              <a:latin typeface="Arial" pitchFamily="34" charset="0"/>
              <a:ea typeface="Times New Roman"/>
              <a:cs typeface="Arial" pitchFamily="34" charset="0"/>
            </a:rPr>
            <a:t>adoption of leading practice</a:t>
          </a:r>
          <a:endParaRPr lang="en-ZA" sz="1200" b="1">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Aft>
              <a:spcPts val="0"/>
            </a:spcAft>
            <a:buSzPts val="900"/>
            <a:buFont typeface="Arial Rounded MT Bold"/>
            <a:buAutoNum type="romanLcParenR"/>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Improvements in occupational health and safety at adopting mines and for the mining industry  </a:t>
          </a:r>
          <a:endParaRPr lang="en-ZA" sz="1200" b="1">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Aft>
              <a:spcPts val="0"/>
            </a:spcAft>
            <a:buSzPts val="900"/>
            <a:buFont typeface="Arial Rounded MT Bold"/>
            <a:buAutoNum type="romanLcParenR"/>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Achievement of other key Learning Hub objectives.</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Bef>
              <a:spcPts val="1200"/>
            </a:spcBef>
            <a:spcAft>
              <a:spcPts val="0"/>
            </a:spcAft>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Key Considerations</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Aft>
              <a:spcPts val="0"/>
            </a:spcAft>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In regard to the M&amp;E Framework, the following points are relevant: </a:t>
          </a:r>
          <a:endParaRPr lang="en-ZA" sz="1200" b="1">
            <a:solidFill>
              <a:sysClr val="windowText" lastClr="000000"/>
            </a:solidFill>
            <a:effectLst/>
            <a:latin typeface="Arial" pitchFamily="34" charset="0"/>
            <a:ea typeface="Times New Roman"/>
            <a:cs typeface="Arial" pitchFamily="34" charset="0"/>
          </a:endParaRPr>
        </a:p>
        <a:p>
          <a:pPr marL="228600" indent="-228600" algn="just">
            <a:lnSpc>
              <a:spcPct val="150000"/>
            </a:lnSpc>
            <a:spcAft>
              <a:spcPts val="0"/>
            </a:spcAft>
            <a:buFont typeface="+mj-lt"/>
            <a:buAutoNum type="arabicPeriod" startAt="5"/>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Effectiveness and simplicity: </a:t>
          </a:r>
          <a:r>
            <a:rPr lang="en-GB" sz="1200" b="0">
              <a:solidFill>
                <a:sysClr val="windowText" lastClr="000000"/>
              </a:solidFill>
              <a:effectLst/>
              <a:latin typeface="Arial" pitchFamily="34" charset="0"/>
              <a:ea typeface="Times New Roman"/>
              <a:cs typeface="Arial" pitchFamily="34" charset="0"/>
            </a:rPr>
            <a:t>A fundamental ideal of any M&amp;E Framework is that it should be both effective and simple. However, in striving for simplicity a framework must not be simplified to the point where it is no longer effective in terms of its intended purpose. In this context it must be recognised that, operationally, there are different users and uses of the monitored data, each with their own purpose and data requirements, and that this must be taken into account in framework.</a:t>
          </a:r>
        </a:p>
        <a:p>
          <a:pPr marL="228600" indent="-228600" algn="just">
            <a:lnSpc>
              <a:spcPct val="150000"/>
            </a:lnSpc>
            <a:spcAft>
              <a:spcPts val="0"/>
            </a:spcAft>
            <a:buFont typeface="+mj-lt"/>
            <a:buAutoNum type="arabicPeriod" startAt="5"/>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Different users and needs: </a:t>
          </a:r>
          <a:r>
            <a:rPr lang="en-GB" sz="1200" b="0">
              <a:solidFill>
                <a:sysClr val="windowText" lastClr="000000"/>
              </a:solidFill>
              <a:effectLst/>
              <a:latin typeface="Arial" pitchFamily="34" charset="0"/>
              <a:ea typeface="Times New Roman"/>
              <a:cs typeface="Arial" pitchFamily="34" charset="0"/>
            </a:rPr>
            <a:t>The following users and uses </a:t>
          </a:r>
          <a:r>
            <a:rPr lang="en-GB" sz="1100" b="0" i="1">
              <a:solidFill>
                <a:sysClr val="windowText" lastClr="000000"/>
              </a:solidFill>
              <a:effectLst/>
              <a:latin typeface="+mn-lt"/>
              <a:ea typeface="+mn-ea"/>
              <a:cs typeface="+mn-cs"/>
            </a:rPr>
            <a:t>(who, what, why, how) </a:t>
          </a:r>
          <a:r>
            <a:rPr lang="en-GB" sz="1200" b="0">
              <a:solidFill>
                <a:sysClr val="windowText" lastClr="000000"/>
              </a:solidFill>
              <a:effectLst/>
              <a:latin typeface="Arial" pitchFamily="34" charset="0"/>
              <a:ea typeface="Times New Roman"/>
              <a:cs typeface="Arial" pitchFamily="34" charset="0"/>
            </a:rPr>
            <a:t> were identified in developing the Learning Hub M&amp;E Framework:  </a:t>
          </a:r>
          <a:endParaRPr lang="en-ZA" sz="1200" b="1" i="1">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Adoption Team Leadership: </a:t>
          </a:r>
          <a:r>
            <a:rPr lang="en-GB" sz="1200" b="0">
              <a:solidFill>
                <a:sysClr val="windowText" lastClr="000000"/>
              </a:solidFill>
              <a:effectLst/>
              <a:latin typeface="Arial" pitchFamily="34" charset="0"/>
              <a:ea typeface="Times New Roman"/>
              <a:cs typeface="Arial" pitchFamily="34" charset="0"/>
            </a:rPr>
            <a:t>From time to time each adoption team needs to plan and schedule the key tasks involved in identifying, selecting,</a:t>
          </a:r>
          <a:r>
            <a:rPr lang="en-GB" sz="1200" b="0" baseline="0">
              <a:solidFill>
                <a:sysClr val="windowText" lastClr="000000"/>
              </a:solidFill>
              <a:effectLst/>
              <a:latin typeface="Arial" pitchFamily="34" charset="0"/>
              <a:ea typeface="Times New Roman"/>
              <a:cs typeface="Arial" pitchFamily="34" charset="0"/>
            </a:rPr>
            <a:t> investigating, documenting and </a:t>
          </a:r>
          <a:r>
            <a:rPr lang="en-GB" sz="1200" b="0">
              <a:solidFill>
                <a:sysClr val="windowText" lastClr="000000"/>
              </a:solidFill>
              <a:effectLst/>
              <a:latin typeface="Arial" pitchFamily="34" charset="0"/>
              <a:ea typeface="Times New Roman"/>
              <a:cs typeface="Arial" pitchFamily="34" charset="0"/>
            </a:rPr>
            <a:t>facilitating the widespread adoption of the leading practice considered to have the greatest potential to improve health and safety in their area of concern. This plan needs to be shared and agreed with the Head of the Learning Hub. The team then needs to report and evaluate performance in relation to this agreed plan, and take any necessary corrective or other appropriate action. It also needs to monitor, assess and report the impact of its work on the risk</a:t>
          </a:r>
          <a:r>
            <a:rPr lang="en-GB" sz="1200" b="0" baseline="0">
              <a:solidFill>
                <a:sysClr val="windowText" lastClr="000000"/>
              </a:solidFill>
              <a:effectLst/>
              <a:latin typeface="Arial" pitchFamily="34" charset="0"/>
              <a:ea typeface="Times New Roman"/>
              <a:cs typeface="Arial" pitchFamily="34" charset="0"/>
            </a:rPr>
            <a:t> area in question</a:t>
          </a:r>
          <a:r>
            <a:rPr lang="en-GB" sz="1200" b="1" baseline="0">
              <a:solidFill>
                <a:sysClr val="windowText" lastClr="000000"/>
              </a:solidFill>
              <a:effectLst/>
              <a:latin typeface="Arial" pitchFamily="34" charset="0"/>
              <a:ea typeface="Times New Roman"/>
              <a:cs typeface="Arial" pitchFamily="34" charset="0"/>
            </a:rPr>
            <a:t>.  </a:t>
          </a:r>
          <a:r>
            <a:rPr lang="en-GB" sz="1200" b="0">
              <a:solidFill>
                <a:sysClr val="windowText" lastClr="000000"/>
              </a:solidFill>
              <a:effectLst/>
              <a:latin typeface="Arial" pitchFamily="34" charset="0"/>
              <a:ea typeface="Times New Roman"/>
              <a:cs typeface="Arial" pitchFamily="34" charset="0"/>
            </a:rPr>
            <a:t> </a:t>
          </a:r>
          <a:r>
            <a:rPr lang="en-US" sz="1200" b="0" baseline="0">
              <a:solidFill>
                <a:sysClr val="windowText" lastClr="000000"/>
              </a:solidFill>
              <a:effectLst/>
              <a:latin typeface="Arial" pitchFamily="34" charset="0"/>
              <a:ea typeface="Times New Roman"/>
              <a:cs typeface="Arial" pitchFamily="34" charset="0"/>
            </a:rPr>
            <a:t> </a:t>
          </a:r>
          <a:endParaRPr lang="en-ZA" sz="1200" b="1">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Learning Hub Secretariat:</a:t>
          </a:r>
          <a:r>
            <a:rPr lang="en-GB" sz="1200" b="0">
              <a:solidFill>
                <a:sysClr val="windowText" lastClr="000000"/>
              </a:solidFill>
              <a:effectLst/>
              <a:latin typeface="Arial" pitchFamily="34" charset="0"/>
              <a:ea typeface="Times New Roman"/>
              <a:cs typeface="Arial" pitchFamily="34" charset="0"/>
            </a:rPr>
            <a:t> From time to time the Learning Hub Secretariat needs to plan and schedule the actions considered necessary to address key issues that arise out of strategic planning sessions, or which are otherwise agreed for inclusion in the Learning Hub’s M&amp;E Framework. Once planned and agreed to, the secretariat </a:t>
          </a:r>
          <a:r>
            <a:rPr lang="en-GB" sz="1200" b="0">
              <a:solidFill>
                <a:schemeClr val="dk1"/>
              </a:solidFill>
              <a:effectLst/>
              <a:latin typeface="Arial" pitchFamily="34" charset="0"/>
              <a:ea typeface="+mn-ea"/>
              <a:cs typeface="Arial" pitchFamily="34" charset="0"/>
            </a:rPr>
            <a:t>needs to report and evaluate performance in relation to this agreed plan, and take any necessary or appropriate action</a:t>
          </a:r>
          <a:r>
            <a:rPr lang="en-GB" sz="1100" b="0">
              <a:solidFill>
                <a:schemeClr val="dk1"/>
              </a:solidFill>
              <a:effectLst/>
              <a:latin typeface="+mn-lt"/>
              <a:ea typeface="+mn-ea"/>
              <a:cs typeface="+mn-cs"/>
            </a:rPr>
            <a:t>. </a:t>
          </a:r>
          <a:r>
            <a:rPr lang="en-GB" sz="1200" b="0">
              <a:solidFill>
                <a:schemeClr val="dk1"/>
              </a:solidFill>
              <a:effectLst/>
              <a:latin typeface="Arial" pitchFamily="34" charset="0"/>
              <a:ea typeface="+mn-ea"/>
              <a:cs typeface="Arial" pitchFamily="34" charset="0"/>
            </a:rPr>
            <a:t>Importantly, the secretariat also </a:t>
          </a:r>
          <a:r>
            <a:rPr lang="en-GB" sz="1200" b="0">
              <a:solidFill>
                <a:sysClr val="windowText" lastClr="000000"/>
              </a:solidFill>
              <a:effectLst/>
              <a:latin typeface="Arial" pitchFamily="34" charset="0"/>
              <a:ea typeface="Times New Roman"/>
              <a:cs typeface="Arial" pitchFamily="34" charset="0"/>
            </a:rPr>
            <a:t>needs to consolidate the performance and impact data of the individual adoption teams to clearly bring out the overall performance of the Learning Hub, and the impact of its activities. </a:t>
          </a:r>
          <a:endParaRPr lang="en-ZA" sz="1200" b="1">
            <a:ln>
              <a:solidFill>
                <a:srgbClr val="FF99CC"/>
              </a:solidFill>
            </a:ln>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Learning Hub Leadership and staff: </a:t>
          </a:r>
          <a:r>
            <a:rPr lang="en-GB" sz="1200" b="0">
              <a:solidFill>
                <a:sysClr val="windowText" lastClr="000000"/>
              </a:solidFill>
              <a:effectLst/>
              <a:latin typeface="Arial" pitchFamily="34" charset="0"/>
              <a:ea typeface="Times New Roman"/>
              <a:cs typeface="Arial" pitchFamily="34" charset="0"/>
            </a:rPr>
            <a:t>Execution of the adoption team plans and on action to address agreed issues of importance to the Learning Hub need to be reported upon and evaluated  at regular meeting of the Learning Hub Staff. At such meetings the Learning Hub Leadership, and in particular the Head of Hub,</a:t>
          </a:r>
          <a:r>
            <a:rPr lang="en-GB" sz="1200" b="0" baseline="0">
              <a:solidFill>
                <a:sysClr val="windowText" lastClr="000000"/>
              </a:solidFill>
              <a:effectLst/>
              <a:latin typeface="Arial" pitchFamily="34" charset="0"/>
              <a:ea typeface="Times New Roman"/>
              <a:cs typeface="Arial" pitchFamily="34" charset="0"/>
            </a:rPr>
            <a:t> may identify any further action needed to address issues that emerge through the evaluation process. The Learning Hub Leadership and staff also need to monitor and evaluate the impact of the Hub's work on industry occupational health and safety progress towards agreed milestones and goals.</a:t>
          </a:r>
          <a:endParaRPr lang="en-ZA" sz="1200" b="1">
            <a:ln>
              <a:solidFill>
                <a:srgbClr val="FF99CC"/>
              </a:solidFill>
            </a:ln>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COPA and Adoption Team members: </a:t>
          </a:r>
          <a:r>
            <a:rPr lang="en-GB" sz="1200" b="0">
              <a:solidFill>
                <a:sysClr val="windowText" lastClr="000000"/>
              </a:solidFill>
              <a:effectLst/>
              <a:latin typeface="Arial" pitchFamily="34" charset="0"/>
              <a:ea typeface="Times New Roman"/>
              <a:cs typeface="Arial" pitchFamily="34" charset="0"/>
            </a:rPr>
            <a:t>Following establishment of the COPA to facilitate widespread adoption of the leading practice, progress on adoption of the leading practice at individual mines and mining groups needs to be monitored and reported for evaluation and responsive action by both COPA members and industry members of the adoption team. </a:t>
          </a:r>
          <a:endParaRPr lang="en-ZA" sz="1200" b="1">
            <a:ln>
              <a:solidFill>
                <a:srgbClr val="FF99CC"/>
              </a:solidFill>
            </a:ln>
            <a:solidFill>
              <a:sysClr val="windowText" lastClr="000000"/>
            </a:solidFill>
            <a:effectLst/>
            <a:latin typeface="Arial" pitchFamily="34" charset="0"/>
            <a:ea typeface="Times New Roman"/>
            <a:cs typeface="Arial" pitchFamily="34" charset="0"/>
          </a:endParaRPr>
        </a:p>
        <a:p>
          <a:pPr marL="742950" lvl="1" indent="-28575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Executive level stakeholders: </a:t>
          </a:r>
          <a:r>
            <a:rPr lang="en-GB" sz="1200" b="0">
              <a:solidFill>
                <a:sysClr val="windowText" lastClr="000000"/>
              </a:solidFill>
              <a:effectLst/>
              <a:latin typeface="Arial" pitchFamily="34" charset="0"/>
              <a:ea typeface="Times New Roman"/>
              <a:cs typeface="Arial" pitchFamily="34" charset="0"/>
            </a:rPr>
            <a:t>Persons at an executive level who have oversight responsibility for the funding and performance of the Learning Hub have an important monitoring and evaluation role to play, but at an appropriately high level. In particular, the data they consider needs to relate to action and decision making pertinent at their level, including the desired outcomes and impacts that led to establishment of the Learning Hub. This includes the MOSH Task Force, MOSH Advisory Committee, MOSH Sponsors,</a:t>
          </a:r>
          <a:r>
            <a:rPr lang="en-GB" sz="1200" b="0" baseline="0">
              <a:solidFill>
                <a:sysClr val="windowText" lastClr="000000"/>
              </a:solidFill>
              <a:effectLst/>
              <a:latin typeface="Arial" pitchFamily="34" charset="0"/>
              <a:ea typeface="Times New Roman"/>
              <a:cs typeface="Arial" pitchFamily="34" charset="0"/>
            </a:rPr>
            <a:t> </a:t>
          </a:r>
          <a:r>
            <a:rPr lang="en-GB" sz="1200" b="0">
              <a:solidFill>
                <a:sysClr val="windowText" lastClr="000000"/>
              </a:solidFill>
              <a:effectLst/>
              <a:latin typeface="Arial" pitchFamily="34" charset="0"/>
              <a:ea typeface="Times New Roman"/>
              <a:cs typeface="Arial" pitchFamily="34" charset="0"/>
            </a:rPr>
            <a:t>GPC, CC, "Other sectors" Committee, COM Executive Council, and on an</a:t>
          </a:r>
          <a:r>
            <a:rPr lang="en-GB" sz="1200" b="0" baseline="0">
              <a:solidFill>
                <a:sysClr val="windowText" lastClr="000000"/>
              </a:solidFill>
              <a:effectLst/>
              <a:latin typeface="Arial" pitchFamily="34" charset="0"/>
              <a:ea typeface="Times New Roman"/>
              <a:cs typeface="Arial" pitchFamily="34" charset="0"/>
            </a:rPr>
            <a:t> adhoc basis, various </a:t>
          </a:r>
          <a:r>
            <a:rPr lang="en-GB" sz="1200" b="0">
              <a:solidFill>
                <a:sysClr val="windowText" lastClr="000000"/>
              </a:solidFill>
              <a:effectLst/>
              <a:latin typeface="Arial" pitchFamily="34" charset="0"/>
              <a:ea typeface="Times New Roman"/>
              <a:cs typeface="Arial" pitchFamily="34" charset="0"/>
            </a:rPr>
            <a:t>other Chamber Committees. Such information </a:t>
          </a:r>
          <a:r>
            <a:rPr kumimoji="0" lang="en-GB" sz="1200" b="0"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will also be useful in interactions with other stakeholders such as SACM, AMSA, SACEA, AMRE, Unions and various tri-partitie structures, such as the MHSC. </a:t>
          </a:r>
          <a:endParaRPr lang="en-ZA" sz="1200" b="1">
            <a:solidFill>
              <a:sysClr val="windowText" lastClr="000000"/>
            </a:solidFill>
            <a:effectLst/>
            <a:latin typeface="Arial" pitchFamily="34" charset="0"/>
            <a:ea typeface="Times New Roman"/>
            <a:cs typeface="Arial" pitchFamily="34" charset="0"/>
          </a:endParaRPr>
        </a:p>
        <a:p>
          <a:pPr marL="288000" lvl="0" indent="-288000" algn="just">
            <a:lnSpc>
              <a:spcPct val="150000"/>
            </a:lnSpc>
            <a:spcBef>
              <a:spcPts val="600"/>
            </a:spcBef>
            <a:spcAft>
              <a:spcPts val="0"/>
            </a:spcAft>
            <a:buSzPct val="100000"/>
            <a:buFont typeface="+mj-lt"/>
            <a:buAutoNum type="arabicPeriod" startAt="5"/>
            <a:tabLst>
              <a:tab pos="2637155" algn="ctr"/>
              <a:tab pos="5274310" algn="r"/>
              <a:tab pos="457200" algn="l"/>
            </a:tabLst>
          </a:pPr>
          <a:endParaRPr lang="en-GB" sz="1200" b="1">
            <a:solidFill>
              <a:sysClr val="windowText" lastClr="000000"/>
            </a:solidFill>
            <a:effectLst/>
            <a:latin typeface="Arial" pitchFamily="34" charset="0"/>
            <a:ea typeface="Times New Roman"/>
            <a:cs typeface="Arial" pitchFamily="34" charset="0"/>
          </a:endParaRPr>
        </a:p>
        <a:p>
          <a:pPr marL="288000" lvl="0" indent="-288000" algn="just">
            <a:lnSpc>
              <a:spcPct val="150000"/>
            </a:lnSpc>
            <a:spcBef>
              <a:spcPts val="600"/>
            </a:spcBef>
            <a:spcAft>
              <a:spcPts val="0"/>
            </a:spcAft>
            <a:buSzPct val="100000"/>
            <a:buFont typeface="+mj-lt"/>
            <a:buAutoNum type="arabicPeriod" startAt="5"/>
            <a:tabLst>
              <a:tab pos="2637155" algn="ctr"/>
              <a:tab pos="5274310" algn="r"/>
              <a:tab pos="457200" algn="l"/>
            </a:tabLst>
          </a:pPr>
          <a:endParaRPr lang="en-GB" sz="1200" b="1">
            <a:solidFill>
              <a:sysClr val="windowText" lastClr="000000"/>
            </a:solidFill>
            <a:effectLst/>
            <a:latin typeface="Arial" pitchFamily="34" charset="0"/>
            <a:ea typeface="Times New Roman"/>
            <a:cs typeface="Arial" pitchFamily="34" charset="0"/>
          </a:endParaRPr>
        </a:p>
        <a:p>
          <a:pPr marL="288000" lvl="0" indent="-288000" algn="just">
            <a:lnSpc>
              <a:spcPct val="150000"/>
            </a:lnSpc>
            <a:spcBef>
              <a:spcPts val="600"/>
            </a:spcBef>
            <a:spcAft>
              <a:spcPts val="0"/>
            </a:spcAft>
            <a:buSzPct val="100000"/>
            <a:buFont typeface="+mj-lt"/>
            <a:buAutoNum type="arabicPeriod" startAt="5"/>
            <a:tabLst>
              <a:tab pos="2637155" algn="ctr"/>
              <a:tab pos="5274310" algn="r"/>
              <a:tab pos="457200" algn="l"/>
            </a:tabLst>
          </a:pPr>
          <a:endParaRPr lang="en-GB" sz="1200" b="1">
            <a:solidFill>
              <a:sysClr val="windowText" lastClr="000000"/>
            </a:solidFill>
            <a:effectLst/>
            <a:latin typeface="Arial" pitchFamily="34" charset="0"/>
            <a:ea typeface="Times New Roman"/>
            <a:cs typeface="Arial" pitchFamily="34" charset="0"/>
          </a:endParaRPr>
        </a:p>
        <a:p>
          <a:pPr marL="288000" lvl="0" indent="-288000" algn="just">
            <a:lnSpc>
              <a:spcPct val="150000"/>
            </a:lnSpc>
            <a:spcBef>
              <a:spcPts val="600"/>
            </a:spcBef>
            <a:spcAft>
              <a:spcPts val="0"/>
            </a:spcAft>
            <a:buSzPct val="100000"/>
            <a:buFont typeface="+mj-lt"/>
            <a:buAutoNum type="arabicPeriod" startAt="5"/>
            <a:tabLst>
              <a:tab pos="2637155" algn="ctr"/>
              <a:tab pos="5274310" algn="r"/>
              <a:tab pos="457200" algn="l"/>
            </a:tabLst>
          </a:pPr>
          <a:endParaRPr lang="en-GB" sz="1200" b="1">
            <a:solidFill>
              <a:sysClr val="windowText" lastClr="000000"/>
            </a:solidFill>
            <a:effectLst/>
            <a:latin typeface="Arial" pitchFamily="34" charset="0"/>
            <a:ea typeface="Times New Roman"/>
            <a:cs typeface="Arial" pitchFamily="34" charset="0"/>
          </a:endParaRPr>
        </a:p>
        <a:p>
          <a:pPr marL="288000" lvl="0" indent="-288000" algn="just">
            <a:lnSpc>
              <a:spcPct val="150000"/>
            </a:lnSpc>
            <a:spcBef>
              <a:spcPts val="600"/>
            </a:spcBef>
            <a:spcAft>
              <a:spcPts val="0"/>
            </a:spcAft>
            <a:buSzPct val="100000"/>
            <a:buFont typeface="+mj-lt"/>
            <a:buAutoNum type="arabicPeriod" startAt="5"/>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Levels of monitoring</a:t>
          </a:r>
          <a:r>
            <a:rPr lang="en-GB" sz="1200" b="1" baseline="0">
              <a:solidFill>
                <a:sysClr val="windowText" lastClr="000000"/>
              </a:solidFill>
              <a:effectLst/>
              <a:latin typeface="Arial" pitchFamily="34" charset="0"/>
              <a:ea typeface="Times New Roman"/>
              <a:cs typeface="Arial" pitchFamily="34" charset="0"/>
            </a:rPr>
            <a:t> and evaluation: </a:t>
          </a:r>
          <a:r>
            <a:rPr lang="en-GB" sz="1200" b="0">
              <a:solidFill>
                <a:sysClr val="windowText" lastClr="000000"/>
              </a:solidFill>
              <a:effectLst/>
              <a:latin typeface="Arial" pitchFamily="34" charset="0"/>
              <a:ea typeface="Times New Roman"/>
              <a:cs typeface="Arial" pitchFamily="34" charset="0"/>
            </a:rPr>
            <a:t>A further point that has been taken into account in developing the M&amp;E Framework is that monitoring and evaluation can, and indeed should take place at different levels. These levels are as follows:</a:t>
          </a:r>
          <a:endParaRPr lang="en-ZA" sz="1200" b="1">
            <a:solidFill>
              <a:sysClr val="windowText" lastClr="000000"/>
            </a:solidFill>
            <a:effectLst/>
            <a:latin typeface="Arial" pitchFamily="34" charset="0"/>
            <a:ea typeface="Times New Roman"/>
            <a:cs typeface="Arial" pitchFamily="34" charset="0"/>
          </a:endParaRPr>
        </a:p>
        <a:p>
          <a:pPr marL="540385" lvl="0" indent="-180340" algn="just">
            <a:lnSpc>
              <a:spcPct val="150000"/>
            </a:lnSpc>
            <a:spcAft>
              <a:spcPts val="0"/>
            </a:spcAft>
            <a:tabLst>
              <a:tab pos="2637155" algn="ctr"/>
              <a:tab pos="5274310" algn="r"/>
            </a:tabLst>
          </a:pPr>
          <a:r>
            <a:rPr lang="en-GB" sz="1200" b="0" i="1">
              <a:solidFill>
                <a:sysClr val="windowText" lastClr="000000"/>
              </a:solidFill>
              <a:effectLst/>
              <a:latin typeface="Arial" pitchFamily="34" charset="0"/>
              <a:ea typeface="Times New Roman"/>
              <a:cs typeface="Arial" pitchFamily="34" charset="0"/>
            </a:rPr>
            <a:t>Inputs</a:t>
          </a:r>
          <a:r>
            <a:rPr lang="en-GB" sz="1200" b="0">
              <a:solidFill>
                <a:sysClr val="windowText" lastClr="000000"/>
              </a:solidFill>
              <a:effectLst/>
              <a:latin typeface="Arial" pitchFamily="34" charset="0"/>
              <a:ea typeface="Times New Roman"/>
              <a:cs typeface="Arial" pitchFamily="34" charset="0"/>
            </a:rPr>
            <a:t>……….</a:t>
          </a:r>
          <a:r>
            <a:rPr lang="en-GB" sz="1200" b="0" i="1">
              <a:solidFill>
                <a:sysClr val="windowText" lastClr="000000"/>
              </a:solidFill>
              <a:effectLst/>
              <a:latin typeface="Arial" pitchFamily="34" charset="0"/>
              <a:ea typeface="Times New Roman"/>
              <a:cs typeface="Arial" pitchFamily="34" charset="0"/>
            </a:rPr>
            <a:t>The financial, human and material resources required for the planned intervention</a:t>
          </a:r>
          <a:endParaRPr lang="en-ZA" sz="1200" b="1">
            <a:solidFill>
              <a:sysClr val="windowText" lastClr="000000"/>
            </a:solidFill>
            <a:effectLst/>
            <a:latin typeface="Arial" pitchFamily="34" charset="0"/>
            <a:ea typeface="Times New Roman"/>
            <a:cs typeface="Arial" pitchFamily="34" charset="0"/>
          </a:endParaRPr>
        </a:p>
        <a:p>
          <a:pPr marL="540385" lvl="0" indent="-180340" algn="just">
            <a:lnSpc>
              <a:spcPct val="150000"/>
            </a:lnSpc>
            <a:spcAft>
              <a:spcPts val="0"/>
            </a:spcAft>
            <a:tabLst>
              <a:tab pos="2637155" algn="ctr"/>
              <a:tab pos="5274310" algn="r"/>
            </a:tabLst>
          </a:pPr>
          <a:r>
            <a:rPr lang="en-GB" sz="1200" b="0" i="1">
              <a:solidFill>
                <a:sysClr val="windowText" lastClr="000000"/>
              </a:solidFill>
              <a:effectLst/>
              <a:latin typeface="Arial" pitchFamily="34" charset="0"/>
              <a:ea typeface="Times New Roman"/>
              <a:cs typeface="Arial" pitchFamily="34" charset="0"/>
            </a:rPr>
            <a:t>Activities……	 Actions taken or work performed to achieve a desired output or outcome </a:t>
          </a:r>
          <a:endParaRPr lang="en-ZA" sz="1200" b="1">
            <a:solidFill>
              <a:sysClr val="windowText" lastClr="000000"/>
            </a:solidFill>
            <a:effectLst/>
            <a:latin typeface="Arial" pitchFamily="34" charset="0"/>
            <a:ea typeface="Times New Roman"/>
            <a:cs typeface="Arial" pitchFamily="34" charset="0"/>
          </a:endParaRPr>
        </a:p>
        <a:p>
          <a:pPr marL="540385" lvl="0" indent="-180340" algn="just">
            <a:lnSpc>
              <a:spcPct val="150000"/>
            </a:lnSpc>
            <a:spcAft>
              <a:spcPts val="0"/>
            </a:spcAft>
            <a:tabLst>
              <a:tab pos="2637155" algn="ctr"/>
              <a:tab pos="5274310" algn="r"/>
            </a:tabLst>
          </a:pPr>
          <a:r>
            <a:rPr lang="en-GB" sz="1200" b="0" i="1">
              <a:solidFill>
                <a:sysClr val="windowText" lastClr="000000"/>
              </a:solidFill>
              <a:effectLst/>
              <a:latin typeface="Arial" pitchFamily="34" charset="0"/>
              <a:ea typeface="Times New Roman"/>
              <a:cs typeface="Arial" pitchFamily="34" charset="0"/>
            </a:rPr>
            <a:t>Outputs……..The direct products, services or physical deliverables that result from act</a:t>
          </a:r>
          <a:r>
            <a:rPr kumimoji="0" lang="en-GB" sz="1200" b="1" i="0" u="none" strike="noStrike" kern="0" cap="none" spc="0" normalizeH="0" baseline="0">
              <a:ln>
                <a:noFill/>
              </a:ln>
              <a:solidFill>
                <a:sysClr val="windowText" lastClr="000000"/>
              </a:solidFill>
              <a:effectLst/>
              <a:uLnTx/>
              <a:uFillTx/>
              <a:latin typeface="Arial" pitchFamily="34" charset="0"/>
              <a:ea typeface="Times New Roman"/>
              <a:cs typeface="Arial" pitchFamily="34" charset="0"/>
            </a:rPr>
            <a:t>io</a:t>
          </a:r>
          <a:r>
            <a:rPr lang="en-GB" sz="1200" b="0" i="1">
              <a:solidFill>
                <a:sysClr val="windowText" lastClr="000000"/>
              </a:solidFill>
              <a:effectLst/>
              <a:latin typeface="Arial" pitchFamily="34" charset="0"/>
              <a:ea typeface="Times New Roman"/>
              <a:cs typeface="Arial" pitchFamily="34" charset="0"/>
            </a:rPr>
            <a:t>n taken  </a:t>
          </a:r>
          <a:endParaRPr lang="en-ZA" sz="1200" b="1">
            <a:solidFill>
              <a:sysClr val="windowText" lastClr="000000"/>
            </a:solidFill>
            <a:effectLst/>
            <a:latin typeface="Arial" pitchFamily="34" charset="0"/>
            <a:ea typeface="Times New Roman"/>
            <a:cs typeface="Arial" pitchFamily="34" charset="0"/>
          </a:endParaRPr>
        </a:p>
        <a:p>
          <a:pPr marL="540385" lvl="0" indent="-180340" algn="just">
            <a:lnSpc>
              <a:spcPct val="150000"/>
            </a:lnSpc>
            <a:spcAft>
              <a:spcPts val="0"/>
            </a:spcAft>
            <a:tabLst>
              <a:tab pos="2637155" algn="ctr"/>
              <a:tab pos="5274310" algn="r"/>
            </a:tabLst>
          </a:pPr>
          <a:r>
            <a:rPr lang="en-GB" sz="1200" b="0" i="1">
              <a:solidFill>
                <a:sysClr val="windowText" lastClr="000000"/>
              </a:solidFill>
              <a:effectLst/>
              <a:latin typeface="Arial" pitchFamily="34" charset="0"/>
              <a:ea typeface="Times New Roman"/>
              <a:cs typeface="Arial" pitchFamily="34" charset="0"/>
            </a:rPr>
            <a:t>Outcomes….	The effect of activities or delivered outputs </a:t>
          </a:r>
          <a:endParaRPr lang="en-ZA" sz="1200" b="1">
            <a:solidFill>
              <a:sysClr val="windowText" lastClr="000000"/>
            </a:solidFill>
            <a:effectLst/>
            <a:latin typeface="Arial" pitchFamily="34" charset="0"/>
            <a:ea typeface="Times New Roman"/>
            <a:cs typeface="Arial" pitchFamily="34" charset="0"/>
          </a:endParaRPr>
        </a:p>
        <a:p>
          <a:pPr marL="180340" lvl="0" indent="179705" algn="just">
            <a:lnSpc>
              <a:spcPct val="150000"/>
            </a:lnSpc>
            <a:spcAft>
              <a:spcPts val="0"/>
            </a:spcAft>
            <a:tabLst>
              <a:tab pos="2637155" algn="ctr"/>
              <a:tab pos="5274310" algn="r"/>
              <a:tab pos="457200" algn="l"/>
            </a:tabLst>
          </a:pPr>
          <a:r>
            <a:rPr lang="en-GB" sz="1200" b="0" i="1">
              <a:solidFill>
                <a:sysClr val="windowText" lastClr="000000"/>
              </a:solidFill>
              <a:effectLst/>
              <a:latin typeface="Arial" pitchFamily="34" charset="0"/>
              <a:ea typeface="Times New Roman"/>
              <a:cs typeface="Arial" pitchFamily="34" charset="0"/>
            </a:rPr>
            <a:t>Impacts ….... Changes in the broader socio-economic environment . </a:t>
          </a:r>
          <a:endParaRPr lang="en-ZA" sz="1200" b="1">
            <a:solidFill>
              <a:sysClr val="windowText" lastClr="000000"/>
            </a:solidFill>
            <a:effectLst/>
            <a:latin typeface="Arial" pitchFamily="34" charset="0"/>
            <a:ea typeface="Times New Roman"/>
            <a:cs typeface="Arial" pitchFamily="34" charset="0"/>
          </a:endParaRPr>
        </a:p>
        <a:p>
          <a:pPr marL="288000" lvl="0" algn="just">
            <a:lnSpc>
              <a:spcPct val="150000"/>
            </a:lnSpc>
            <a:spcBef>
              <a:spcPts val="600"/>
            </a:spcBef>
            <a:spcAft>
              <a:spcPts val="0"/>
            </a:spcAft>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The provision of pertinent indicators at these different levels has thus been considered in developing the Framework. Importantly, as with most project monitoring arrangements, not all indicators will be active and relevant on every reporting occasion. </a:t>
          </a:r>
          <a:endParaRPr lang="en-GB" sz="1200" b="0">
            <a:ln>
              <a:solidFill>
                <a:srgbClr val="FF99CC"/>
              </a:solidFill>
            </a:ln>
            <a:solidFill>
              <a:sysClr val="windowText" lastClr="000000"/>
            </a:solidFill>
            <a:effectLst/>
            <a:latin typeface="Arial" pitchFamily="34" charset="0"/>
            <a:ea typeface="Times New Roman"/>
            <a:cs typeface="Arial" pitchFamily="34" charset="0"/>
          </a:endParaRPr>
        </a:p>
        <a:p>
          <a:pPr marL="285750" marR="0" lvl="0" indent="-285750" algn="just" defTabSz="914400" eaLnBrk="1" fontAlgn="auto" latinLnBrk="0" hangingPunct="1">
            <a:lnSpc>
              <a:spcPct val="150000"/>
            </a:lnSpc>
            <a:spcBef>
              <a:spcPts val="600"/>
            </a:spcBef>
            <a:spcAft>
              <a:spcPts val="0"/>
            </a:spcAft>
            <a:buClrTx/>
            <a:buSzPct val="100000"/>
            <a:buFont typeface="+mj-lt"/>
            <a:buAutoNum type="arabicPeriod" startAt="8"/>
            <a:tabLst>
              <a:tab pos="2637155" algn="ctr"/>
              <a:tab pos="5274310" algn="r"/>
              <a:tab pos="457200" algn="l"/>
            </a:tabLst>
            <a:defRPr/>
          </a:pPr>
          <a:r>
            <a:rPr kumimoji="0" lang="en-GB" sz="1200" b="1"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Key performance areas:</a:t>
          </a:r>
          <a:r>
            <a:rPr lang="en-GB" sz="1200" b="1">
              <a:solidFill>
                <a:sysClr val="windowText" lastClr="000000"/>
              </a:solidFill>
              <a:effectLst/>
              <a:latin typeface="Arial" pitchFamily="34" charset="0"/>
              <a:ea typeface="Times New Roman"/>
              <a:cs typeface="Arial" pitchFamily="34" charset="0"/>
            </a:rPr>
            <a:t> </a:t>
          </a:r>
          <a:r>
            <a:rPr lang="en-GB" sz="1200" b="0">
              <a:solidFill>
                <a:sysClr val="windowText" lastClr="000000"/>
              </a:solidFill>
              <a:effectLst/>
              <a:latin typeface="Arial" pitchFamily="34" charset="0"/>
              <a:ea typeface="Times New Roman"/>
              <a:cs typeface="Arial" pitchFamily="34" charset="0"/>
            </a:rPr>
            <a:t>The key performance areas used in the Framework identify the areas that need to be monitored and evaluated with a view to deciding future action. In line with earlier arguments, the key performance areas include all of the key elements of the MOSH facilitation process, as well as the key tasks agreed to in the learning Hub's strategic</a:t>
          </a:r>
          <a:r>
            <a:rPr lang="en-GB" sz="1200" b="0" baseline="0">
              <a:solidFill>
                <a:sysClr val="windowText" lastClr="000000"/>
              </a:solidFill>
              <a:effectLst/>
              <a:latin typeface="Arial" pitchFamily="34" charset="0"/>
              <a:ea typeface="Times New Roman"/>
              <a:cs typeface="Arial" pitchFamily="34" charset="0"/>
            </a:rPr>
            <a:t> planning process.</a:t>
          </a:r>
          <a:r>
            <a:rPr lang="en-GB" sz="1200" b="0">
              <a:ln>
                <a:solidFill>
                  <a:srgbClr val="FF99CC"/>
                </a:solidFill>
              </a:ln>
              <a:solidFill>
                <a:sysClr val="windowText" lastClr="000000"/>
              </a:solidFill>
              <a:effectLst/>
              <a:latin typeface="Arial" pitchFamily="34" charset="0"/>
              <a:ea typeface="Times New Roman"/>
              <a:cs typeface="Arial" pitchFamily="34" charset="0"/>
            </a:rPr>
            <a:t> </a:t>
          </a:r>
          <a:r>
            <a:rPr lang="en-GB" sz="1200" b="0">
              <a:solidFill>
                <a:sysClr val="windowText" lastClr="000000"/>
              </a:solidFill>
              <a:effectLst/>
              <a:latin typeface="Arial" pitchFamily="34" charset="0"/>
              <a:ea typeface="Times New Roman"/>
              <a:cs typeface="Arial" pitchFamily="34" charset="0"/>
            </a:rPr>
            <a:t>Areas of key intended outcomes are also included, to provide an indirect indication of not only the effectiveness of the MOSH facilitation process, but also the effectiveness of the leading practices that have been adopted</a:t>
          </a:r>
          <a:r>
            <a:rPr lang="en-GB" sz="1200" b="1">
              <a:solidFill>
                <a:sysClr val="windowText" lastClr="000000"/>
              </a:solidFill>
              <a:effectLst/>
              <a:latin typeface="Arial" pitchFamily="34" charset="0"/>
              <a:ea typeface="Times New Roman"/>
              <a:cs typeface="Arial" pitchFamily="34" charset="0"/>
            </a:rPr>
            <a:t>. </a:t>
          </a:r>
          <a:endParaRPr lang="en-ZA" sz="1200" b="1">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Font typeface="+mj-lt"/>
            <a:buAutoNum type="arabicPeriod" startAt="8"/>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Key performance indicators: </a:t>
          </a:r>
          <a:r>
            <a:rPr lang="en-GB" sz="1200" b="0">
              <a:solidFill>
                <a:sysClr val="windowText" lastClr="000000"/>
              </a:solidFill>
              <a:effectLst/>
              <a:latin typeface="Arial" pitchFamily="34" charset="0"/>
              <a:ea typeface="Times New Roman"/>
              <a:cs typeface="Arial" pitchFamily="34" charset="0"/>
            </a:rPr>
            <a:t>The key performance indicators of the Framework define the measurements that need to be made to indicate progress or particular aspects of performance within each key performance area. The indicators used are uniquely identified by the numbering system. They may be quantitative or qualitative, but the measurements must be made consistently in accordance with the definition provided. Although all of the required measurements are defined, in some cases the required measuring tool may require development, and in some cases the data may not be readily available.  Such issues will need to be resolved on a case by case basis.  </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Bef>
              <a:spcPts val="1200"/>
            </a:spcBef>
            <a:spcAft>
              <a:spcPts val="0"/>
            </a:spcAft>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The Learning Hub M&amp;E Framework</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Aft>
              <a:spcPts val="0"/>
            </a:spcAft>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Based on various users, needs and other considerations presented above, a Learning Hub M&amp;E Framework</a:t>
          </a:r>
          <a:r>
            <a:rPr lang="en-GB" sz="1200" b="0" baseline="0">
              <a:solidFill>
                <a:sysClr val="windowText" lastClr="000000"/>
              </a:solidFill>
              <a:effectLst/>
              <a:latin typeface="Arial" pitchFamily="34" charset="0"/>
              <a:ea typeface="Times New Roman"/>
              <a:cs typeface="Arial" pitchFamily="34" charset="0"/>
            </a:rPr>
            <a:t> comprising of two planning datasheets and seven scorecards has been developed: </a:t>
          </a:r>
          <a:endParaRPr lang="en-ZA" sz="1200" b="1">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kumimoji="0" lang="en-GB" sz="1200" b="1"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Adoption Teams Datasheet: </a:t>
          </a:r>
          <a:r>
            <a:rPr kumimoji="0" lang="en-GB" sz="1200" b="0"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The datasheet provides a detailed checklist for guidance and use by the adoption teams in planning their work. It is also designed for internal use by adoption teams as they see fit. The example planning schedules provided in the Handbook are also included in framework to assist with this planning process. The Team's Adoption Specialist should take responsibility for preparing and updating the datasheet to the extent decided upon by the adoption team. </a:t>
          </a:r>
          <a:endParaRPr lang="en-GB" sz="1200" b="0" baseline="0">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kumimoji="0" lang="en-GB" sz="1200" b="1"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LP Process Scorecard : </a:t>
          </a:r>
          <a:r>
            <a:rPr kumimoji="0" lang="en-GB" sz="1200" b="0"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The scorecard includes the indicators most important for reporting progress on identifying, selecting, investigating and documenting a leading practice. It deals with the adoption process right up to the point of initiating the process of facilitating widespread adoption of the leading practice. It therefore covers that part of the adoption process that  is largely under the team's control. It is designed for use by the adoption team in monitoring and evaluating progress in relation to their agreed plan, and for regularly reporting progress at Learning Hub meetings.The team's Adoption Specialist should take responsibility for preparing and regularly updating the scorecard . </a:t>
          </a: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ZA" sz="1200" b="1">
              <a:solidFill>
                <a:sysClr val="windowText" lastClr="000000"/>
              </a:solidFill>
              <a:effectLst/>
              <a:latin typeface="Arial" pitchFamily="34" charset="0"/>
              <a:ea typeface="Times New Roman"/>
              <a:cs typeface="Arial" pitchFamily="34" charset="0"/>
            </a:rPr>
            <a:t>SLP Process Scorecard : </a:t>
          </a:r>
          <a:r>
            <a:rPr lang="en-ZA" sz="1200" b="0">
              <a:solidFill>
                <a:sysClr val="windowText" lastClr="000000"/>
              </a:solidFill>
              <a:effectLst/>
              <a:latin typeface="Arial" pitchFamily="34" charset="0"/>
              <a:ea typeface="Times New Roman"/>
              <a:cs typeface="Arial" pitchFamily="34" charset="0"/>
            </a:rPr>
            <a:t>As for the LP Process Scorecard. </a:t>
          </a:r>
          <a:r>
            <a:rPr kumimoji="0" lang="en-GB" sz="1200" b="0"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 </a:t>
          </a: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LP Adoption Scorecard: </a:t>
          </a:r>
          <a:r>
            <a:rPr lang="en-GB" sz="1200" b="0">
              <a:solidFill>
                <a:sysClr val="windowText" lastClr="000000"/>
              </a:solidFill>
              <a:effectLst/>
              <a:latin typeface="Arial" pitchFamily="34" charset="0"/>
              <a:ea typeface="Times New Roman"/>
              <a:cs typeface="Arial" pitchFamily="34" charset="0"/>
            </a:rPr>
            <a:t>The scorecard includes</a:t>
          </a:r>
          <a:r>
            <a:rPr lang="en-GB" sz="1200" b="0" baseline="0">
              <a:solidFill>
                <a:sysClr val="windowText" lastClr="000000"/>
              </a:solidFill>
              <a:effectLst/>
              <a:latin typeface="Arial" pitchFamily="34" charset="0"/>
              <a:ea typeface="Times New Roman"/>
              <a:cs typeface="Arial" pitchFamily="34" charset="0"/>
            </a:rPr>
            <a:t> indicators that track the progress made by each of the identified potential adoption mines in assessing and then adopting the leading practice at their mine. It is for use by the adoption team </a:t>
          </a:r>
          <a:r>
            <a:rPr lang="en-GB" sz="1200" b="0">
              <a:solidFill>
                <a:sysClr val="windowText" lastClr="000000"/>
              </a:solidFill>
              <a:effectLst/>
              <a:latin typeface="Arial" pitchFamily="34" charset="0"/>
              <a:ea typeface="Times New Roman"/>
              <a:cs typeface="Arial" pitchFamily="34" charset="0"/>
            </a:rPr>
            <a:t>at </a:t>
          </a:r>
          <a:r>
            <a:rPr kumimoji="0" lang="en-GB" sz="1200" b="0"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COPA, Adoption Team and Learning Hub meetings in </a:t>
          </a:r>
          <a:r>
            <a:rPr lang="en-GB" sz="1200" b="0">
              <a:solidFill>
                <a:sysClr val="windowText" lastClr="000000"/>
              </a:solidFill>
              <a:effectLst/>
              <a:latin typeface="Arial" pitchFamily="34" charset="0"/>
              <a:ea typeface="Times New Roman"/>
              <a:cs typeface="Arial" pitchFamily="34" charset="0"/>
            </a:rPr>
            <a:t>reporting and evaluating  progress on facilitating widespread</a:t>
          </a:r>
          <a:r>
            <a:rPr lang="en-GB" sz="1200" b="0" baseline="0">
              <a:solidFill>
                <a:sysClr val="windowText" lastClr="000000"/>
              </a:solidFill>
              <a:effectLst/>
              <a:latin typeface="Arial" pitchFamily="34" charset="0"/>
              <a:ea typeface="Times New Roman"/>
              <a:cs typeface="Arial" pitchFamily="34" charset="0"/>
            </a:rPr>
            <a:t> adoption of the leading practice. </a:t>
          </a:r>
          <a:r>
            <a:rPr kumimoji="0" lang="en-GB" sz="1200" b="0"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The team's Adoption Specialist should take responsibility for preparing and regularly updating the scorecard.</a:t>
          </a:r>
          <a:endParaRPr lang="en-GB" sz="1200" b="0">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SLP Adoption Scorecard: </a:t>
          </a:r>
          <a:r>
            <a:rPr lang="en-GB" sz="1200" b="0">
              <a:solidFill>
                <a:sysClr val="windowText" lastClr="000000"/>
              </a:solidFill>
              <a:effectLst/>
              <a:latin typeface="Arial" pitchFamily="34" charset="0"/>
              <a:ea typeface="Times New Roman"/>
              <a:cs typeface="Arial" pitchFamily="34" charset="0"/>
            </a:rPr>
            <a:t>As for the LP Adoption Scorecard. </a:t>
          </a: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baseline="0">
              <a:solidFill>
                <a:sysClr val="windowText" lastClr="000000"/>
              </a:solidFill>
              <a:effectLst/>
              <a:latin typeface="Arial" pitchFamily="34" charset="0"/>
              <a:ea typeface="Times New Roman"/>
              <a:cs typeface="Arial" pitchFamily="34" charset="0"/>
            </a:rPr>
            <a:t>Team Impact Scorecard: </a:t>
          </a:r>
          <a:r>
            <a:rPr lang="en-GB" sz="1200" b="0" baseline="0">
              <a:solidFill>
                <a:sysClr val="windowText" lastClr="000000"/>
              </a:solidFill>
              <a:effectLst/>
              <a:latin typeface="Arial" pitchFamily="34" charset="0"/>
              <a:ea typeface="Times New Roman"/>
              <a:cs typeface="Arial" pitchFamily="34" charset="0"/>
            </a:rPr>
            <a:t>The scorecard keeps track of the extent that the various leading practices have been adopted across industry, as well as movement in the parameters expected to best indicate the occupational health and safety benefits derived from adopting the practices in question.The scorecard is designed for use by the adoption teams in quarterly reporting on the outcomes and impacts of the team's work. </a:t>
          </a:r>
          <a:r>
            <a:rPr kumimoji="0" lang="en-GB" sz="1200" b="0" i="0" u="none" strike="noStrike" kern="0" cap="none" spc="0" normalizeH="0" baseline="0" noProof="0">
              <a:ln>
                <a:noFill/>
              </a:ln>
              <a:solidFill>
                <a:sysClr val="windowText" lastClr="000000"/>
              </a:solidFill>
              <a:effectLst/>
              <a:uLnTx/>
              <a:uFillTx/>
              <a:latin typeface="Arial" pitchFamily="34" charset="0"/>
              <a:ea typeface="Times New Roman"/>
              <a:cs typeface="Arial" pitchFamily="34" charset="0"/>
            </a:rPr>
            <a:t>The team's Adoption Specialist should take responsibility for preparing and regularly updating the scorecard. The Monitoring Specialist should establish and maintain a data base of relevant industry data needed by the adoption specialists for updating the scorecard.</a:t>
          </a:r>
          <a:endParaRPr lang="en-ZA" sz="1200" b="0">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Learning Hub Datasheet: </a:t>
          </a:r>
          <a:r>
            <a:rPr lang="en-GB" sz="1200" b="0">
              <a:solidFill>
                <a:sysClr val="windowText" lastClr="000000"/>
              </a:solidFill>
              <a:effectLst/>
              <a:latin typeface="Arial" pitchFamily="34" charset="0"/>
              <a:ea typeface="Times New Roman"/>
              <a:cs typeface="Arial" pitchFamily="34" charset="0"/>
            </a:rPr>
            <a:t>The datasheet is intended for use by the secretariat in the detailed planning of activities in addition to or in support of activites</a:t>
          </a:r>
          <a:r>
            <a:rPr lang="en-GB" sz="1200" b="0" baseline="0">
              <a:solidFill>
                <a:sysClr val="windowText" lastClr="000000"/>
              </a:solidFill>
              <a:effectLst/>
              <a:latin typeface="Arial" pitchFamily="34" charset="0"/>
              <a:ea typeface="Times New Roman"/>
              <a:cs typeface="Arial" pitchFamily="34" charset="0"/>
            </a:rPr>
            <a:t> undertaken by the various adoption teams. It is intended for internal use </a:t>
          </a:r>
          <a:r>
            <a:rPr lang="en-GB" sz="1200" b="0">
              <a:solidFill>
                <a:sysClr val="windowText" lastClr="000000"/>
              </a:solidFill>
              <a:effectLst/>
              <a:latin typeface="Arial" pitchFamily="34" charset="0"/>
              <a:ea typeface="Times New Roman"/>
              <a:cs typeface="Arial" pitchFamily="34" charset="0"/>
            </a:rPr>
            <a:t>by the Learning Hub Secretariat. It should be prepared and</a:t>
          </a:r>
          <a:r>
            <a:rPr lang="en-GB" sz="1200" b="0" baseline="0">
              <a:solidFill>
                <a:sysClr val="windowText" lastClr="000000"/>
              </a:solidFill>
              <a:effectLst/>
              <a:latin typeface="Arial" pitchFamily="34" charset="0"/>
              <a:ea typeface="Times New Roman"/>
              <a:cs typeface="Arial" pitchFamily="34" charset="0"/>
            </a:rPr>
            <a:t> updated to the extent necessary by the Monitoring Specialist. </a:t>
          </a:r>
          <a:endParaRPr lang="en-ZA" sz="1200" b="1">
            <a:solidFill>
              <a:sysClr val="windowText" lastClr="000000"/>
            </a:solidFill>
            <a:effectLst/>
            <a:latin typeface="Arial" pitchFamily="34" charset="0"/>
            <a:ea typeface="Times New Roman"/>
            <a:cs typeface="Arial" pitchFamily="34" charset="0"/>
          </a:endParaRP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Learning Hub Scorecard: </a:t>
          </a:r>
          <a:r>
            <a:rPr lang="en-GB" sz="1200" b="0">
              <a:solidFill>
                <a:sysClr val="windowText" lastClr="000000"/>
              </a:solidFill>
              <a:effectLst/>
              <a:latin typeface="Arial" pitchFamily="34" charset="0"/>
              <a:ea typeface="Times New Roman"/>
              <a:cs typeface="Arial" pitchFamily="34" charset="0"/>
            </a:rPr>
            <a:t>The scorecard provides a basis for monitoring and evaluating progress</a:t>
          </a:r>
          <a:r>
            <a:rPr lang="en-GB" sz="1200" b="0" baseline="0">
              <a:solidFill>
                <a:sysClr val="windowText" lastClr="000000"/>
              </a:solidFill>
              <a:effectLst/>
              <a:latin typeface="Arial" pitchFamily="34" charset="0"/>
              <a:ea typeface="Times New Roman"/>
              <a:cs typeface="Arial" pitchFamily="34" charset="0"/>
            </a:rPr>
            <a:t> on the key activities that are in addition to the usual activities of the adoption teams. It also consolidates data presented by the various adoption teams to present an overall picture of progress being made by the </a:t>
          </a:r>
          <a:r>
            <a:rPr lang="en-GB" sz="1200" b="0">
              <a:solidFill>
                <a:sysClr val="windowText" lastClr="000000"/>
              </a:solidFill>
              <a:effectLst/>
              <a:latin typeface="Arial" pitchFamily="34" charset="0"/>
              <a:ea typeface="Times New Roman"/>
              <a:cs typeface="Arial" pitchFamily="34" charset="0"/>
            </a:rPr>
            <a:t>Learning Hub. It is for use at Learning Hub meetings to monitor and evaluate progress on key Learning Hub activities</a:t>
          </a:r>
          <a:r>
            <a:rPr lang="en-GB" sz="1200" b="0" baseline="0">
              <a:solidFill>
                <a:sysClr val="windowText" lastClr="000000"/>
              </a:solidFill>
              <a:effectLst/>
              <a:latin typeface="Arial" pitchFamily="34" charset="0"/>
              <a:ea typeface="Times New Roman"/>
              <a:cs typeface="Arial" pitchFamily="34" charset="0"/>
            </a:rPr>
            <a:t> in relation to agreed plans. The Monitoring Specialist should take responsibility for preparing and updating the scorecard for consideration at Learning Hub meetings.</a:t>
          </a:r>
          <a:r>
            <a:rPr lang="en-GB" sz="1200" b="0">
              <a:solidFill>
                <a:sysClr val="windowText" lastClr="000000"/>
              </a:solidFill>
              <a:effectLst/>
              <a:latin typeface="Arial" pitchFamily="34" charset="0"/>
              <a:ea typeface="Times New Roman"/>
              <a:cs typeface="Arial" pitchFamily="34" charset="0"/>
            </a:rPr>
            <a:t> </a:t>
          </a:r>
        </a:p>
        <a:p>
          <a:pPr marL="342900" lvl="0" indent="-342900" algn="just">
            <a:lnSpc>
              <a:spcPct val="150000"/>
            </a:lnSpc>
            <a:spcBef>
              <a:spcPts val="600"/>
            </a:spcBef>
            <a:spcAft>
              <a:spcPts val="0"/>
            </a:spcAft>
            <a:buSzPts val="900"/>
            <a:buFont typeface="Arial Rounded MT Bold"/>
            <a:buAutoNum type="romanLcParenR"/>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High-level Scorecard: </a:t>
          </a:r>
          <a:r>
            <a:rPr lang="en-GB" sz="1200" b="0">
              <a:solidFill>
                <a:sysClr val="windowText" lastClr="000000"/>
              </a:solidFill>
              <a:effectLst/>
              <a:latin typeface="Arial" pitchFamily="34" charset="0"/>
              <a:ea typeface="Times New Roman"/>
              <a:cs typeface="Arial" pitchFamily="34" charset="0"/>
            </a:rPr>
            <a:t>This scorecard contains</a:t>
          </a:r>
          <a:r>
            <a:rPr lang="en-GB" sz="1200" b="0" baseline="0">
              <a:solidFill>
                <a:sysClr val="windowText" lastClr="000000"/>
              </a:solidFill>
              <a:effectLst/>
              <a:latin typeface="Arial" pitchFamily="34" charset="0"/>
              <a:ea typeface="Times New Roman"/>
              <a:cs typeface="Arial" pitchFamily="34" charset="0"/>
            </a:rPr>
            <a:t> a selection of indicators of relevance to high-level stakeholders in monitoring and assessing the output of the Learning Hub and its impact on health and safety performance across industry. It also contains indicators that track industry participation in and support of the adoption process and its structures. The scorecard is designed to enable monitoring and evaluation of parameters crucial to the success of the adoption system and progress towards the ultimate industry goal of zero harm. It is for for </a:t>
          </a:r>
          <a:r>
            <a:rPr lang="en-GB" sz="1200" b="0">
              <a:solidFill>
                <a:sysClr val="windowText" lastClr="000000"/>
              </a:solidFill>
              <a:effectLst/>
              <a:latin typeface="Arial" pitchFamily="34" charset="0"/>
              <a:ea typeface="Times New Roman"/>
              <a:cs typeface="Arial" pitchFamily="34" charset="0"/>
            </a:rPr>
            <a:t>consideration at Task Force meetings and other relevant high-level meetings. The MOnitoring Specialist should take responsibility for preparing and updating the scorecard for presentation at these meetings. </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Bef>
              <a:spcPts val="600"/>
            </a:spcBef>
            <a:spcAft>
              <a:spcPts val="0"/>
            </a:spcAft>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The nine reporting templates that comprise the Learning Hub M&amp;E Framework are attached. They include brief guidance notes to assist in their use.</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Bef>
              <a:spcPts val="1200"/>
            </a:spcBef>
            <a:spcAft>
              <a:spcPts val="0"/>
            </a:spcAft>
            <a:tabLst>
              <a:tab pos="2637155" algn="ctr"/>
              <a:tab pos="5274310" algn="r"/>
              <a:tab pos="457200" algn="l"/>
            </a:tabLst>
          </a:pPr>
          <a:r>
            <a:rPr lang="en-GB" sz="1200" b="1">
              <a:solidFill>
                <a:sysClr val="windowText" lastClr="000000"/>
              </a:solidFill>
              <a:effectLst/>
              <a:latin typeface="Arial" pitchFamily="34" charset="0"/>
              <a:ea typeface="Times New Roman"/>
              <a:cs typeface="Arial" pitchFamily="34" charset="0"/>
            </a:rPr>
            <a:t>Concluding comment</a:t>
          </a:r>
          <a:endParaRPr lang="en-ZA" sz="1200" b="1">
            <a:solidFill>
              <a:sysClr val="windowText" lastClr="000000"/>
            </a:solidFill>
            <a:effectLst/>
            <a:latin typeface="Arial" pitchFamily="34" charset="0"/>
            <a:ea typeface="Times New Roman"/>
            <a:cs typeface="Arial" pitchFamily="34" charset="0"/>
          </a:endParaRPr>
        </a:p>
        <a:p>
          <a:pPr algn="just">
            <a:lnSpc>
              <a:spcPct val="150000"/>
            </a:lnSpc>
            <a:spcAft>
              <a:spcPts val="0"/>
            </a:spcAft>
            <a:tabLst>
              <a:tab pos="2637155" algn="ctr"/>
              <a:tab pos="5274310" algn="r"/>
              <a:tab pos="457200" algn="l"/>
            </a:tabLst>
          </a:pPr>
          <a:r>
            <a:rPr lang="en-GB" sz="1200" b="0">
              <a:solidFill>
                <a:sysClr val="windowText" lastClr="000000"/>
              </a:solidFill>
              <a:effectLst/>
              <a:latin typeface="Arial" pitchFamily="34" charset="0"/>
              <a:ea typeface="Times New Roman"/>
              <a:cs typeface="Arial" pitchFamily="34" charset="0"/>
            </a:rPr>
            <a:t>It is important to recognise that the Learning Hub M&amp;E Framework must be capable of addressing all of the identified monitoring and evaluation needs. Although the outcome indicators will inevitably be of greatest interest, the greatest value is likely to be derived from the lower-level indicators, which are concerned with inputs, activities and outcomes; it is ensuring effective execution at this level that will lead to achievement of the desired outcomes and impacts.  It is the responsibility of Adoption Team Managers and Learning Hub Specialists to use the various elements of the Leaning Hub M&amp;E Framework to ensure effective execution of actions at this level, as it is these actions that they can control, and for which they are responsible.</a:t>
          </a:r>
          <a:endParaRPr lang="en-ZA" sz="1200" b="1">
            <a:solidFill>
              <a:sysClr val="windowText" lastClr="000000"/>
            </a:solidFill>
            <a:effectLst/>
            <a:latin typeface="Arial" pitchFamily="34" charset="0"/>
            <a:ea typeface="Times New Roman"/>
            <a:cs typeface="Arial" pitchFamily="34" charset="0"/>
          </a:endParaRPr>
        </a:p>
        <a:p>
          <a:pPr algn="l">
            <a:spcAft>
              <a:spcPts val="0"/>
            </a:spcAft>
            <a:tabLst>
              <a:tab pos="2637155" algn="ctr"/>
              <a:tab pos="5274310" algn="r"/>
              <a:tab pos="457200" algn="l"/>
            </a:tabLst>
          </a:pPr>
          <a:endParaRPr lang="en-ZA" sz="1200">
            <a:latin typeface="Arial" pitchFamily="34" charset="0"/>
            <a:cs typeface="Arial" pitchFamily="34" charset="0"/>
          </a:endParaRPr>
        </a:p>
        <a:p>
          <a:pPr algn="l">
            <a:spcAft>
              <a:spcPts val="0"/>
            </a:spcAft>
            <a:tabLst>
              <a:tab pos="2637155" algn="ctr"/>
              <a:tab pos="5274310" algn="r"/>
              <a:tab pos="457200" algn="l"/>
            </a:tabLst>
          </a:pPr>
          <a:endParaRPr lang="en-ZA" sz="1200">
            <a:latin typeface="Arial" pitchFamily="34" charset="0"/>
            <a:cs typeface="Arial" pitchFamily="34" charset="0"/>
          </a:endParaRPr>
        </a:p>
      </xdr:txBody>
    </xdr:sp>
    <xdr:clientData/>
  </xdr:twoCellAnchor>
  <xdr:twoCellAnchor>
    <xdr:from>
      <xdr:col>1</xdr:col>
      <xdr:colOff>200025</xdr:colOff>
      <xdr:row>2</xdr:row>
      <xdr:rowOff>247650</xdr:rowOff>
    </xdr:from>
    <xdr:to>
      <xdr:col>20</xdr:col>
      <xdr:colOff>266700</xdr:colOff>
      <xdr:row>2</xdr:row>
      <xdr:rowOff>247650</xdr:rowOff>
    </xdr:to>
    <xdr:cxnSp macro="">
      <xdr:nvCxnSpPr>
        <xdr:cNvPr id="4" name="Straight Connector 3"/>
        <xdr:cNvCxnSpPr/>
      </xdr:nvCxnSpPr>
      <xdr:spPr>
        <a:xfrm>
          <a:off x="809625" y="781050"/>
          <a:ext cx="11649075" cy="0"/>
        </a:xfrm>
        <a:prstGeom prst="line">
          <a:avLst/>
        </a:prstGeom>
        <a:ln w="25400" cmpd="sng">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84666</xdr:colOff>
      <xdr:row>10</xdr:row>
      <xdr:rowOff>54136</xdr:rowOff>
    </xdr:from>
    <xdr:to>
      <xdr:col>13</xdr:col>
      <xdr:colOff>660401</xdr:colOff>
      <xdr:row>14</xdr:row>
      <xdr:rowOff>110067</xdr:rowOff>
    </xdr:to>
    <xdr:sp macro="" textlink="">
      <xdr:nvSpPr>
        <xdr:cNvPr id="4" name="Line Callout 1 3"/>
        <xdr:cNvSpPr/>
      </xdr:nvSpPr>
      <xdr:spPr>
        <a:xfrm>
          <a:off x="10557933" y="1798269"/>
          <a:ext cx="1270001" cy="1097331"/>
        </a:xfrm>
        <a:prstGeom prst="borderCallout1">
          <a:avLst>
            <a:gd name="adj1" fmla="val -349"/>
            <a:gd name="adj2" fmla="val 2000"/>
            <a:gd name="adj3" fmla="val -51004"/>
            <a:gd name="adj4" fmla="val 48389"/>
          </a:avLst>
        </a:prstGeom>
        <a:solidFill>
          <a:schemeClr val="bg1"/>
        </a:solidFill>
        <a:ln w="6350">
          <a:solidFill>
            <a:schemeClr val="tx1"/>
          </a:solidFill>
          <a:tailEnd type="ova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ZA" sz="750">
              <a:solidFill>
                <a:sysClr val="windowText" lastClr="000000"/>
              </a:solidFill>
              <a:effectLst/>
              <a:latin typeface="Arial" pitchFamily="34" charset="0"/>
              <a:ea typeface="+mn-ea"/>
              <a:cs typeface="Arial" pitchFamily="34" charset="0"/>
            </a:rPr>
            <a:t>Each adoption team should enter </a:t>
          </a:r>
          <a:r>
            <a:rPr lang="en-ZA" sz="750" baseline="0">
              <a:solidFill>
                <a:sysClr val="windowText" lastClr="000000"/>
              </a:solidFill>
              <a:effectLst/>
              <a:latin typeface="Arial" pitchFamily="34" charset="0"/>
              <a:ea typeface="+mn-ea"/>
              <a:cs typeface="Arial" pitchFamily="34" charset="0"/>
            </a:rPr>
            <a:t> the planned completion dates for each of the activities / indicators in the two columns to the far right  (columns "DN" and "DP") - see more detail in the notes below the tables   </a:t>
          </a:r>
          <a:endParaRPr lang="en-ZA" sz="750">
            <a:solidFill>
              <a:sysClr val="windowText" lastClr="000000"/>
            </a:solidFill>
            <a:latin typeface="Arial" pitchFamily="34" charset="0"/>
            <a:cs typeface="Arial" pitchFamily="34" charset="0"/>
          </a:endParaRPr>
        </a:p>
      </xdr:txBody>
    </xdr:sp>
    <xdr:clientData/>
  </xdr:twoCellAnchor>
  <xdr:twoCellAnchor editAs="oneCell">
    <xdr:from>
      <xdr:col>1</xdr:col>
      <xdr:colOff>10583</xdr:colOff>
      <xdr:row>57</xdr:row>
      <xdr:rowOff>84668</xdr:rowOff>
    </xdr:from>
    <xdr:to>
      <xdr:col>5</xdr:col>
      <xdr:colOff>938045</xdr:colOff>
      <xdr:row>90</xdr:row>
      <xdr:rowOff>53788</xdr:rowOff>
    </xdr:to>
    <xdr:pic>
      <xdr:nvPicPr>
        <xdr:cNvPr id="7" name="Picture 6"/>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315383" y="17996150"/>
          <a:ext cx="4953684" cy="4110815"/>
        </a:xfrm>
        <a:prstGeom prst="rect">
          <a:avLst/>
        </a:prstGeom>
        <a:noFill/>
        <a:ln>
          <a:noFill/>
        </a:ln>
      </xdr:spPr>
    </xdr:pic>
    <xdr:clientData/>
  </xdr:twoCellAnchor>
  <xdr:twoCellAnchor>
    <xdr:from>
      <xdr:col>5</xdr:col>
      <xdr:colOff>1614438</xdr:colOff>
      <xdr:row>57</xdr:row>
      <xdr:rowOff>85629</xdr:rowOff>
    </xdr:from>
    <xdr:to>
      <xdr:col>9</xdr:col>
      <xdr:colOff>114490</xdr:colOff>
      <xdr:row>90</xdr:row>
      <xdr:rowOff>80683</xdr:rowOff>
    </xdr:to>
    <xdr:sp macro="" textlink="">
      <xdr:nvSpPr>
        <xdr:cNvPr id="8" name="TextBox 7"/>
        <xdr:cNvSpPr txBox="1"/>
      </xdr:nvSpPr>
      <xdr:spPr>
        <a:xfrm>
          <a:off x="5917497" y="17997111"/>
          <a:ext cx="3574075" cy="4136748"/>
        </a:xfrm>
        <a:prstGeom prst="rect">
          <a:avLst/>
        </a:prstGeom>
        <a:solidFill>
          <a:srgbClr val="1F497D">
            <a:lumMod val="20000"/>
            <a:lumOff val="80000"/>
          </a:srgbClr>
        </a:solidFill>
        <a:ln w="9525" cmpd="dbl">
          <a:solidFill>
            <a:sysClr val="windowText" lastClr="000000"/>
          </a:solidFill>
        </a:ln>
        <a:effectLst/>
      </xdr:spPr>
      <xdr:txBody>
        <a:bodyPr vertOverflow="clip" horzOverflow="clip" wrap="square" lIns="72000"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9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Broad guide for estimation of % complete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In general it would be appropriate for the the estimates of %-age completion to be based on an estimate of time spent to date as a % of the  total time required for the work in question, with both time periods being estimates in person days, as opposed to calendar days.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For indicators involving data gathering and report / document  preparation, the following scale is likely to roughly approximate estimates based on work time. It is provided for guidance and to help ensure that the time required for report writing and finalisation of the document are not grossly underestimated.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0 %        No work yet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10 %      Required work planned and initiated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20 %      Early stages of data gathering</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30%       Late stages of data gathering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40 %      Required data gathered - write-up started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50 %      Analysis in progress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60 %      Data analysed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70 %      First draft of document complete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80%       Review and comment process in progress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90 %      Document updated and edited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100 %    Document finalised and posted, all work complete</a:t>
          </a:r>
          <a:r>
            <a:rPr kumimoji="0" lang="en-ZA"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p>
      </xdr:txBody>
    </xdr:sp>
    <xdr:clientData/>
  </xdr:twoCellAnchor>
  <xdr:twoCellAnchor>
    <xdr:from>
      <xdr:col>9</xdr:col>
      <xdr:colOff>211666</xdr:colOff>
      <xdr:row>57</xdr:row>
      <xdr:rowOff>105834</xdr:rowOff>
    </xdr:from>
    <xdr:to>
      <xdr:col>15</xdr:col>
      <xdr:colOff>148166</xdr:colOff>
      <xdr:row>90</xdr:row>
      <xdr:rowOff>71718</xdr:rowOff>
    </xdr:to>
    <xdr:grpSp>
      <xdr:nvGrpSpPr>
        <xdr:cNvPr id="6" name="Group 5"/>
        <xdr:cNvGrpSpPr/>
      </xdr:nvGrpSpPr>
      <xdr:grpSpPr>
        <a:xfrm>
          <a:off x="9821333" y="14149917"/>
          <a:ext cx="2465916" cy="4855384"/>
          <a:chOff x="9450916" y="19655897"/>
          <a:chExt cx="1662906" cy="3397249"/>
        </a:xfrm>
      </xdr:grpSpPr>
      <xdr:sp macro="" textlink="">
        <xdr:nvSpPr>
          <xdr:cNvPr id="12" name="TextBox 11"/>
          <xdr:cNvSpPr txBox="1"/>
        </xdr:nvSpPr>
        <xdr:spPr>
          <a:xfrm>
            <a:off x="9450916" y="19655897"/>
            <a:ext cx="1662906" cy="3397249"/>
          </a:xfrm>
          <a:prstGeom prst="rect">
            <a:avLst/>
          </a:prstGeom>
          <a:solidFill>
            <a:schemeClr val="tx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ZA" sz="800" b="1">
                <a:latin typeface="Arial" pitchFamily="34" charset="0"/>
                <a:cs typeface="Arial" pitchFamily="34" charset="0"/>
              </a:rPr>
              <a:t>Conditional  formatting on monthly scorecard</a:t>
            </a:r>
            <a:r>
              <a:rPr lang="en-ZA" sz="800" b="1" baseline="0">
                <a:latin typeface="Arial" pitchFamily="34" charset="0"/>
                <a:cs typeface="Arial" pitchFamily="34" charset="0"/>
              </a:rPr>
              <a:t> printout</a:t>
            </a:r>
          </a:p>
          <a:p>
            <a:pPr algn="ctr"/>
            <a:endParaRPr lang="en-ZA" sz="800" b="1">
              <a:latin typeface="Arial" pitchFamily="34" charset="0"/>
              <a:cs typeface="Arial" pitchFamily="34" charset="0"/>
            </a:endParaRPr>
          </a:p>
          <a:p>
            <a:r>
              <a:rPr lang="en-ZA" sz="800">
                <a:latin typeface="Arial" pitchFamily="34" charset="0"/>
                <a:cs typeface="Arial" pitchFamily="34" charset="0"/>
              </a:rPr>
              <a:t>The cells in this print out have been conditionally</a:t>
            </a:r>
            <a:r>
              <a:rPr lang="en-ZA" sz="800" baseline="0">
                <a:latin typeface="Arial" pitchFamily="34" charset="0"/>
                <a:cs typeface="Arial" pitchFamily="34" charset="0"/>
              </a:rPr>
              <a:t> formatted  as follows:</a:t>
            </a: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xdr:txBody>
      </xdr:sp>
      <xdr:sp macro="" textlink="">
        <xdr:nvSpPr>
          <xdr:cNvPr id="13" name="TextBox 12"/>
          <xdr:cNvSpPr txBox="1"/>
        </xdr:nvSpPr>
        <xdr:spPr>
          <a:xfrm>
            <a:off x="9503835" y="20219501"/>
            <a:ext cx="1535906" cy="372916"/>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White for cells where no applicable data data has yet been entered into the data entry sheetl</a:t>
            </a:r>
          </a:p>
          <a:p>
            <a:endParaRPr lang="en-ZA" sz="800">
              <a:latin typeface="Arial" pitchFamily="34" charset="0"/>
              <a:cs typeface="Arial" pitchFamily="34" charset="0"/>
            </a:endParaRPr>
          </a:p>
        </xdr:txBody>
      </xdr:sp>
      <xdr:sp macro="" textlink="">
        <xdr:nvSpPr>
          <xdr:cNvPr id="14" name="TextBox 13"/>
          <xdr:cNvSpPr txBox="1"/>
        </xdr:nvSpPr>
        <xdr:spPr>
          <a:xfrm>
            <a:off x="9499953" y="21166425"/>
            <a:ext cx="1535906" cy="639301"/>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Amber for cells where there has been no progress since the last report, or where the  entered completion date is later than the  scheduled completion date</a:t>
            </a:r>
          </a:p>
          <a:p>
            <a:endParaRPr lang="en-ZA" sz="800">
              <a:latin typeface="Arial" pitchFamily="34" charset="0"/>
              <a:cs typeface="Arial" pitchFamily="34" charset="0"/>
            </a:endParaRPr>
          </a:p>
        </xdr:txBody>
      </xdr:sp>
      <xdr:sp macro="" textlink="">
        <xdr:nvSpPr>
          <xdr:cNvPr id="15" name="TextBox 14"/>
          <xdr:cNvSpPr txBox="1"/>
        </xdr:nvSpPr>
        <xdr:spPr>
          <a:xfrm>
            <a:off x="9514767" y="21885474"/>
            <a:ext cx="1535906" cy="563033"/>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Green </a:t>
            </a:r>
            <a:r>
              <a:rPr lang="en-ZA" sz="800" baseline="0">
                <a:solidFill>
                  <a:schemeClr val="dk1"/>
                </a:solidFill>
                <a:effectLst/>
                <a:latin typeface="+mn-lt"/>
                <a:ea typeface="+mn-ea"/>
                <a:cs typeface="+mn-cs"/>
              </a:rPr>
              <a:t>for cells where progress has been made or where the entered completion date is before the scheduled completion date</a:t>
            </a:r>
            <a:endParaRPr lang="en-ZA" sz="800">
              <a:latin typeface="Arial" pitchFamily="34" charset="0"/>
              <a:cs typeface="Arial" pitchFamily="34" charset="0"/>
            </a:endParaRPr>
          </a:p>
        </xdr:txBody>
      </xdr:sp>
      <xdr:sp macro="" textlink="">
        <xdr:nvSpPr>
          <xdr:cNvPr id="16" name="TextBox 15"/>
          <xdr:cNvSpPr txBox="1"/>
        </xdr:nvSpPr>
        <xdr:spPr>
          <a:xfrm>
            <a:off x="9516534" y="22489564"/>
            <a:ext cx="1535906" cy="448081"/>
          </a:xfrm>
          <a:prstGeom prst="rect">
            <a:avLst/>
          </a:prstGeom>
          <a:solidFill>
            <a:srgbClr val="FF66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Dark pink for cells where the activity is still in progress  after the scheduled completion date  has passed</a:t>
            </a:r>
          </a:p>
          <a:p>
            <a:pPr marL="0" marR="0" lvl="0" indent="0" defTabSz="914400" eaLnBrk="1" fontAlgn="auto" latinLnBrk="0" hangingPunct="1">
              <a:lnSpc>
                <a:spcPct val="100000"/>
              </a:lnSpc>
              <a:spcBef>
                <a:spcPts val="0"/>
              </a:spcBef>
              <a:spcAft>
                <a:spcPts val="0"/>
              </a:spcAft>
              <a:buClrTx/>
              <a:buSzTx/>
              <a:buFontTx/>
              <a:buNone/>
              <a:tabLst/>
              <a:defRPr/>
            </a:pPr>
            <a:endParaRPr lang="en-ZA" sz="800">
              <a:latin typeface="Arial" pitchFamily="34" charset="0"/>
              <a:cs typeface="Arial" pitchFamily="34" charset="0"/>
            </a:endParaRPr>
          </a:p>
        </xdr:txBody>
      </xdr:sp>
    </xdr:grpSp>
    <xdr:clientData/>
  </xdr:twoCellAnchor>
  <xdr:twoCellAnchor>
    <xdr:from>
      <xdr:col>15</xdr:col>
      <xdr:colOff>364066</xdr:colOff>
      <xdr:row>58</xdr:row>
      <xdr:rowOff>5730</xdr:rowOff>
    </xdr:from>
    <xdr:to>
      <xdr:col>16</xdr:col>
      <xdr:colOff>311149</xdr:colOff>
      <xdr:row>81</xdr:row>
      <xdr:rowOff>116541</xdr:rowOff>
    </xdr:to>
    <xdr:sp macro="" textlink="">
      <xdr:nvSpPr>
        <xdr:cNvPr id="17" name="TextBox 16"/>
        <xdr:cNvSpPr txBox="1"/>
      </xdr:nvSpPr>
      <xdr:spPr>
        <a:xfrm>
          <a:off x="11605807" y="18724036"/>
          <a:ext cx="1686236" cy="2997446"/>
        </a:xfrm>
        <a:prstGeom prst="rect">
          <a:avLst/>
        </a:prstGeom>
        <a:solidFill>
          <a:schemeClr val="tx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ZA" sz="800" b="1">
              <a:latin typeface="Arial" pitchFamily="34" charset="0"/>
              <a:cs typeface="Arial" pitchFamily="34" charset="0"/>
            </a:rPr>
            <a:t>Conditional  formatting on 12-</a:t>
          </a:r>
          <a:r>
            <a:rPr lang="en-ZA" sz="800" b="1" baseline="0">
              <a:latin typeface="Arial" pitchFamily="34" charset="0"/>
              <a:cs typeface="Arial" pitchFamily="34" charset="0"/>
            </a:rPr>
            <a:t>month data entry sheet</a:t>
          </a:r>
        </a:p>
        <a:p>
          <a:pPr algn="ctr"/>
          <a:endParaRPr lang="en-ZA" sz="800" b="1">
            <a:latin typeface="Arial" pitchFamily="34" charset="0"/>
            <a:cs typeface="Arial" pitchFamily="34" charset="0"/>
          </a:endParaRPr>
        </a:p>
        <a:p>
          <a:r>
            <a:rPr lang="en-ZA" sz="800" baseline="0">
              <a:latin typeface="Arial" pitchFamily="34" charset="0"/>
              <a:cs typeface="Arial" pitchFamily="34" charset="0"/>
            </a:rPr>
            <a:t>The cells in the 12-month data entry sheet have been  conditionally formatted  to grey out the remaining cells in a row once the completion date has been entered. </a:t>
          </a:r>
        </a:p>
        <a:p>
          <a:endParaRPr lang="en-ZA" sz="800" baseline="0">
            <a:latin typeface="Arial" pitchFamily="34" charset="0"/>
            <a:cs typeface="Arial" pitchFamily="34" charset="0"/>
          </a:endParaRPr>
        </a:p>
        <a:p>
          <a:r>
            <a:rPr lang="en-ZA" sz="800" baseline="0">
              <a:latin typeface="Arial" pitchFamily="34" charset="0"/>
              <a:cs typeface="Arial" pitchFamily="34" charset="0"/>
            </a:rPr>
            <a:t>The data  entry table  otherwise contains no formulas so values may be entered , deleted  and changed in the sheet without affecting the conditional formatting .</a:t>
          </a:r>
        </a:p>
        <a:p>
          <a:endParaRPr lang="en-ZA" sz="800" baseline="0">
            <a:latin typeface="Arial" pitchFamily="34" charset="0"/>
            <a:cs typeface="Arial" pitchFamily="34" charset="0"/>
          </a:endParaRPr>
        </a:p>
        <a:p>
          <a:r>
            <a:rPr lang="en-ZA" sz="800" baseline="0">
              <a:latin typeface="Arial" pitchFamily="34" charset="0"/>
              <a:cs typeface="Arial" pitchFamily="34" charset="0"/>
            </a:rPr>
            <a:t>The corrected values in the data entry sheet will be pulled through into the monthly scorecard printout.</a:t>
          </a: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xdr:txBody>
    </xdr:sp>
    <xdr:clientData/>
  </xdr:twoCellAnchor>
  <xdr:twoCellAnchor>
    <xdr:from>
      <xdr:col>8</xdr:col>
      <xdr:colOff>61841</xdr:colOff>
      <xdr:row>10</xdr:row>
      <xdr:rowOff>81784</xdr:rowOff>
    </xdr:from>
    <xdr:to>
      <xdr:col>11</xdr:col>
      <xdr:colOff>287867</xdr:colOff>
      <xdr:row>14</xdr:row>
      <xdr:rowOff>186267</xdr:rowOff>
    </xdr:to>
    <xdr:sp macro="" textlink="">
      <xdr:nvSpPr>
        <xdr:cNvPr id="18" name="Line Callout 1 17"/>
        <xdr:cNvSpPr/>
      </xdr:nvSpPr>
      <xdr:spPr>
        <a:xfrm>
          <a:off x="9112708" y="1825917"/>
          <a:ext cx="1284359" cy="1145883"/>
        </a:xfrm>
        <a:prstGeom prst="borderCallout1">
          <a:avLst>
            <a:gd name="adj1" fmla="val 127"/>
            <a:gd name="adj2" fmla="val 48919"/>
            <a:gd name="adj3" fmla="val -110647"/>
            <a:gd name="adj4" fmla="val 141567"/>
          </a:avLst>
        </a:prstGeom>
        <a:solidFill>
          <a:schemeClr val="bg1"/>
        </a:solidFill>
        <a:ln w="6350">
          <a:solidFill>
            <a:schemeClr val="tx1"/>
          </a:solidFill>
          <a:tailEnd type="ova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ZA" sz="800">
              <a:solidFill>
                <a:sysClr val="windowText" lastClr="000000"/>
              </a:solidFill>
              <a:latin typeface="Arial" pitchFamily="34" charset="0"/>
              <a:cs typeface="Arial" pitchFamily="34" charset="0"/>
            </a:rPr>
            <a:t>The month of the scorecard report </a:t>
          </a:r>
          <a:r>
            <a:rPr lang="en-ZA" sz="800" b="1">
              <a:solidFill>
                <a:srgbClr val="FF0000"/>
              </a:solidFill>
              <a:latin typeface="Arial" pitchFamily="34" charset="0"/>
              <a:cs typeface="Arial" pitchFamily="34" charset="0"/>
            </a:rPr>
            <a:t>must</a:t>
          </a:r>
          <a:r>
            <a:rPr lang="en-ZA" sz="800">
              <a:solidFill>
                <a:srgbClr val="FF0000"/>
              </a:solidFill>
              <a:latin typeface="Arial" pitchFamily="34" charset="0"/>
              <a:cs typeface="Arial" pitchFamily="34" charset="0"/>
            </a:rPr>
            <a:t> </a:t>
          </a:r>
          <a:r>
            <a:rPr lang="en-ZA" sz="800">
              <a:solidFill>
                <a:sysClr val="windowText" lastClr="000000"/>
              </a:solidFill>
              <a:latin typeface="Arial" pitchFamily="34" charset="0"/>
              <a:cs typeface="Arial" pitchFamily="34" charset="0"/>
            </a:rPr>
            <a:t>be entered in this cell in the example three letter month format</a:t>
          </a:r>
          <a:r>
            <a:rPr lang="en-ZA" sz="800" baseline="0">
              <a:solidFill>
                <a:sysClr val="windowText" lastClr="000000"/>
              </a:solidFill>
              <a:latin typeface="Arial" pitchFamily="34" charset="0"/>
              <a:cs typeface="Arial" pitchFamily="34" charset="0"/>
            </a:rPr>
            <a:t>, to enable the correct data to be pulled through from the 12-month data entry table </a:t>
          </a:r>
          <a:endParaRPr lang="en-ZA" sz="800">
            <a:solidFill>
              <a:sysClr val="windowText" lastClr="000000"/>
            </a:solidFill>
            <a:latin typeface="Arial" pitchFamily="34" charset="0"/>
            <a:cs typeface="Arial" pitchFamily="34" charset="0"/>
          </a:endParaRPr>
        </a:p>
      </xdr:txBody>
    </xdr:sp>
    <xdr:clientData/>
  </xdr:twoCellAnchor>
  <xdr:twoCellAnchor>
    <xdr:from>
      <xdr:col>17</xdr:col>
      <xdr:colOff>219748</xdr:colOff>
      <xdr:row>57</xdr:row>
      <xdr:rowOff>112955</xdr:rowOff>
    </xdr:from>
    <xdr:to>
      <xdr:col>25</xdr:col>
      <xdr:colOff>296334</xdr:colOff>
      <xdr:row>85</xdr:row>
      <xdr:rowOff>93132</xdr:rowOff>
    </xdr:to>
    <xdr:sp macro="" textlink="">
      <xdr:nvSpPr>
        <xdr:cNvPr id="19" name="TextBox 18"/>
        <xdr:cNvSpPr txBox="1"/>
      </xdr:nvSpPr>
      <xdr:spPr>
        <a:xfrm>
          <a:off x="14376015" y="19527022"/>
          <a:ext cx="3395519" cy="3536177"/>
        </a:xfrm>
        <a:prstGeom prst="rect">
          <a:avLst/>
        </a:prstGeom>
        <a:solidFill>
          <a:schemeClr val="tx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ZA" sz="800" b="1">
              <a:latin typeface="Arial" pitchFamily="34" charset="0"/>
              <a:cs typeface="Arial" pitchFamily="34" charset="0"/>
            </a:rPr>
            <a:t>Procedure for using the above M&amp;E Framework tables</a:t>
          </a:r>
          <a:endParaRPr lang="en-ZA" sz="800" b="1" baseline="0">
            <a:latin typeface="Arial" pitchFamily="34" charset="0"/>
            <a:cs typeface="Arial" pitchFamily="34" charset="0"/>
          </a:endParaRPr>
        </a:p>
        <a:p>
          <a:pPr algn="ctr"/>
          <a:endParaRPr lang="en-ZA" sz="800" b="1">
            <a:latin typeface="Arial" pitchFamily="34" charset="0"/>
            <a:cs typeface="Arial" pitchFamily="34" charset="0"/>
          </a:endParaRPr>
        </a:p>
        <a:p>
          <a:r>
            <a:rPr lang="en-ZA" sz="800" b="1" baseline="0">
              <a:latin typeface="Arial" pitchFamily="34" charset="0"/>
              <a:cs typeface="Arial" pitchFamily="34" charset="0"/>
            </a:rPr>
            <a:t>Step 1</a:t>
          </a:r>
          <a:r>
            <a:rPr lang="en-ZA" sz="800" baseline="0">
              <a:latin typeface="Arial" pitchFamily="34" charset="0"/>
              <a:cs typeface="Arial" pitchFamily="34" charset="0"/>
            </a:rPr>
            <a:t>: Plan work on the leading practice using the planning chart and entering the planned completion date for each indicator in the original completion date entry column to the right of the planning chart.  When necessary, revised  completion dates should be entered into the current completion date column, leaving the original completion date unchanged. The data will automatically appear in the relevant  columns of the Scorecard print-out table. </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Step 2</a:t>
          </a:r>
          <a:r>
            <a:rPr lang="en-ZA" sz="800" baseline="0">
              <a:latin typeface="Arial" pitchFamily="34" charset="0"/>
              <a:cs typeface="Arial" pitchFamily="34" charset="0"/>
            </a:rPr>
            <a:t>: Where applicable, enter data for December of the previous year in the 12 month data entry table.</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Step 3:</a:t>
          </a:r>
          <a:r>
            <a:rPr lang="en-ZA" sz="800" baseline="0">
              <a:latin typeface="Arial" pitchFamily="34" charset="0"/>
              <a:cs typeface="Arial" pitchFamily="34" charset="0"/>
            </a:rPr>
            <a:t> At the end of each month enter into the 12 month data entry table the relevant data for the two measures for each of the indicators for the leading practice in question</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Step 4:</a:t>
          </a:r>
          <a:r>
            <a:rPr lang="en-ZA" sz="800" baseline="0">
              <a:latin typeface="Arial" pitchFamily="34" charset="0"/>
              <a:cs typeface="Arial" pitchFamily="34" charset="0"/>
            </a:rPr>
            <a:t> Enter the three character month indicator in the top right hand cell of the monthly print out table. The Scorecard print-out table will then  be automatically updated for printing / filing for the month in question. </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Note: </a:t>
          </a:r>
          <a:r>
            <a:rPr lang="en-ZA" sz="800" b="0" baseline="0">
              <a:latin typeface="Arial" pitchFamily="34" charset="0"/>
              <a:cs typeface="Arial" pitchFamily="34" charset="0"/>
            </a:rPr>
            <a:t>Most of the cells of the monthly scorecard print-out table have been protected to prevent inadvertent changes to the coding contained in the various cells . The cells requiring input such as the month of the print out, the name of the leading practice and the definition of the  measures  and  time periods in the impact section of the table have been left unprotected  so that the teams can enter the relevant data. </a:t>
          </a:r>
          <a:r>
            <a:rPr lang="en-ZA" sz="800" b="0" baseline="0">
              <a:solidFill>
                <a:srgbClr val="FF0000"/>
              </a:solidFill>
              <a:latin typeface="Arial" pitchFamily="34" charset="0"/>
              <a:cs typeface="Arial" pitchFamily="34" charset="0"/>
            </a:rPr>
            <a:t>(Lettie, I have not yet done the necessary protections) </a:t>
          </a:r>
          <a:endParaRPr lang="en-ZA" sz="800" baseline="0">
            <a:solidFill>
              <a:srgbClr val="FF0000"/>
            </a:solidFill>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xdr:txBody>
    </xdr:sp>
    <xdr:clientData/>
  </xdr:twoCellAnchor>
  <xdr:twoCellAnchor>
    <xdr:from>
      <xdr:col>9</xdr:col>
      <xdr:colOff>274419</xdr:colOff>
      <xdr:row>67</xdr:row>
      <xdr:rowOff>43081</xdr:rowOff>
    </xdr:from>
    <xdr:to>
      <xdr:col>15</xdr:col>
      <xdr:colOff>70622</xdr:colOff>
      <xdr:row>70</xdr:row>
      <xdr:rowOff>100724</xdr:rowOff>
    </xdr:to>
    <xdr:sp macro="" textlink="">
      <xdr:nvSpPr>
        <xdr:cNvPr id="20" name="TextBox 19"/>
        <xdr:cNvSpPr txBox="1"/>
      </xdr:nvSpPr>
      <xdr:spPr>
        <a:xfrm>
          <a:off x="9615643" y="19890940"/>
          <a:ext cx="1696720" cy="43416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Yellow for cells where planned completion date has not yet been entered.</a:t>
          </a:r>
          <a:endParaRPr lang="en-ZA" sz="800">
            <a:latin typeface="Arial" pitchFamily="34" charset="0"/>
            <a:cs typeface="Arial" pitchFamily="34" charset="0"/>
          </a:endParaRPr>
        </a:p>
      </xdr:txBody>
    </xdr:sp>
    <xdr:clientData/>
  </xdr:twoCellAnchor>
  <xdr:twoCellAnchor>
    <xdr:from>
      <xdr:col>44</xdr:col>
      <xdr:colOff>0</xdr:colOff>
      <xdr:row>10</xdr:row>
      <xdr:rowOff>125506</xdr:rowOff>
    </xdr:from>
    <xdr:to>
      <xdr:col>47</xdr:col>
      <xdr:colOff>89648</xdr:colOff>
      <xdr:row>10</xdr:row>
      <xdr:rowOff>125506</xdr:rowOff>
    </xdr:to>
    <xdr:cxnSp macro="">
      <xdr:nvCxnSpPr>
        <xdr:cNvPr id="21" name="Straight Connector 20"/>
        <xdr:cNvCxnSpPr/>
      </xdr:nvCxnSpPr>
      <xdr:spPr>
        <a:xfrm>
          <a:off x="8041342" y="1413286"/>
          <a:ext cx="399826"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74</xdr:col>
      <xdr:colOff>62753</xdr:colOff>
      <xdr:row>41</xdr:row>
      <xdr:rowOff>124691</xdr:rowOff>
    </xdr:from>
    <xdr:to>
      <xdr:col>116</xdr:col>
      <xdr:colOff>6928</xdr:colOff>
      <xdr:row>41</xdr:row>
      <xdr:rowOff>134471</xdr:rowOff>
    </xdr:to>
    <xdr:cxnSp macro="">
      <xdr:nvCxnSpPr>
        <xdr:cNvPr id="22" name="Straight Connector 21"/>
        <xdr:cNvCxnSpPr/>
      </xdr:nvCxnSpPr>
      <xdr:spPr>
        <a:xfrm flipV="1">
          <a:off x="29247353" y="9601200"/>
          <a:ext cx="4017411" cy="9780"/>
        </a:xfrm>
        <a:prstGeom prst="line">
          <a:avLst/>
        </a:prstGeom>
        <a:ln w="38100">
          <a:solidFill>
            <a:schemeClr val="accent6">
              <a:lumMod val="75000"/>
            </a:schemeClr>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47</xdr:col>
      <xdr:colOff>17930</xdr:colOff>
      <xdr:row>11</xdr:row>
      <xdr:rowOff>161365</xdr:rowOff>
    </xdr:from>
    <xdr:to>
      <xdr:col>48</xdr:col>
      <xdr:colOff>0</xdr:colOff>
      <xdr:row>11</xdr:row>
      <xdr:rowOff>161365</xdr:rowOff>
    </xdr:to>
    <xdr:cxnSp macro="">
      <xdr:nvCxnSpPr>
        <xdr:cNvPr id="23" name="Straight Connector 22"/>
        <xdr:cNvCxnSpPr/>
      </xdr:nvCxnSpPr>
      <xdr:spPr>
        <a:xfrm>
          <a:off x="8369450" y="1715845"/>
          <a:ext cx="8113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44</xdr:col>
      <xdr:colOff>8965</xdr:colOff>
      <xdr:row>12</xdr:row>
      <xdr:rowOff>125506</xdr:rowOff>
    </xdr:from>
    <xdr:to>
      <xdr:col>48</xdr:col>
      <xdr:colOff>8965</xdr:colOff>
      <xdr:row>12</xdr:row>
      <xdr:rowOff>125506</xdr:rowOff>
    </xdr:to>
    <xdr:cxnSp macro="">
      <xdr:nvCxnSpPr>
        <xdr:cNvPr id="24" name="Straight Connector 23"/>
        <xdr:cNvCxnSpPr/>
      </xdr:nvCxnSpPr>
      <xdr:spPr>
        <a:xfrm>
          <a:off x="8063305" y="1954306"/>
          <a:ext cx="39624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48</xdr:col>
      <xdr:colOff>0</xdr:colOff>
      <xdr:row>13</xdr:row>
      <xdr:rowOff>125506</xdr:rowOff>
    </xdr:from>
    <xdr:to>
      <xdr:col>48</xdr:col>
      <xdr:colOff>89647</xdr:colOff>
      <xdr:row>13</xdr:row>
      <xdr:rowOff>125506</xdr:rowOff>
    </xdr:to>
    <xdr:cxnSp macro="">
      <xdr:nvCxnSpPr>
        <xdr:cNvPr id="25" name="Straight Connector 24"/>
        <xdr:cNvCxnSpPr/>
      </xdr:nvCxnSpPr>
      <xdr:spPr>
        <a:xfrm>
          <a:off x="8450580" y="2205766"/>
          <a:ext cx="89647"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48</xdr:col>
      <xdr:colOff>89647</xdr:colOff>
      <xdr:row>14</xdr:row>
      <xdr:rowOff>116541</xdr:rowOff>
    </xdr:from>
    <xdr:to>
      <xdr:col>50</xdr:col>
      <xdr:colOff>8965</xdr:colOff>
      <xdr:row>14</xdr:row>
      <xdr:rowOff>116542</xdr:rowOff>
    </xdr:to>
    <xdr:cxnSp macro="">
      <xdr:nvCxnSpPr>
        <xdr:cNvPr id="26" name="Straight Connector 25"/>
        <xdr:cNvCxnSpPr/>
      </xdr:nvCxnSpPr>
      <xdr:spPr>
        <a:xfrm>
          <a:off x="8540227" y="2440641"/>
          <a:ext cx="117438"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xdr:colOff>
      <xdr:row>17</xdr:row>
      <xdr:rowOff>134471</xdr:rowOff>
    </xdr:from>
    <xdr:to>
      <xdr:col>53</xdr:col>
      <xdr:colOff>8964</xdr:colOff>
      <xdr:row>17</xdr:row>
      <xdr:rowOff>134472</xdr:rowOff>
    </xdr:to>
    <xdr:cxnSp macro="">
      <xdr:nvCxnSpPr>
        <xdr:cNvPr id="27" name="Straight Connector 26"/>
        <xdr:cNvCxnSpPr/>
      </xdr:nvCxnSpPr>
      <xdr:spPr>
        <a:xfrm flipV="1">
          <a:off x="8648701" y="2908151"/>
          <a:ext cx="306143"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17930</xdr:colOff>
      <xdr:row>18</xdr:row>
      <xdr:rowOff>170329</xdr:rowOff>
    </xdr:from>
    <xdr:to>
      <xdr:col>53</xdr:col>
      <xdr:colOff>8964</xdr:colOff>
      <xdr:row>18</xdr:row>
      <xdr:rowOff>170330</xdr:rowOff>
    </xdr:to>
    <xdr:cxnSp macro="">
      <xdr:nvCxnSpPr>
        <xdr:cNvPr id="28" name="Straight Connector 27"/>
        <xdr:cNvCxnSpPr/>
      </xdr:nvCxnSpPr>
      <xdr:spPr>
        <a:xfrm flipV="1">
          <a:off x="8666630" y="3210709"/>
          <a:ext cx="288214"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52</xdr:col>
      <xdr:colOff>89648</xdr:colOff>
      <xdr:row>19</xdr:row>
      <xdr:rowOff>125505</xdr:rowOff>
    </xdr:from>
    <xdr:to>
      <xdr:col>56</xdr:col>
      <xdr:colOff>0</xdr:colOff>
      <xdr:row>19</xdr:row>
      <xdr:rowOff>125506</xdr:rowOff>
    </xdr:to>
    <xdr:cxnSp macro="">
      <xdr:nvCxnSpPr>
        <xdr:cNvPr id="29" name="Straight Connector 28"/>
        <xdr:cNvCxnSpPr/>
      </xdr:nvCxnSpPr>
      <xdr:spPr>
        <a:xfrm>
          <a:off x="8936468" y="3501165"/>
          <a:ext cx="306592"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55</xdr:col>
      <xdr:colOff>8966</xdr:colOff>
      <xdr:row>20</xdr:row>
      <xdr:rowOff>134470</xdr:rowOff>
    </xdr:from>
    <xdr:to>
      <xdr:col>58</xdr:col>
      <xdr:colOff>0</xdr:colOff>
      <xdr:row>20</xdr:row>
      <xdr:rowOff>134470</xdr:rowOff>
    </xdr:to>
    <xdr:cxnSp macro="">
      <xdr:nvCxnSpPr>
        <xdr:cNvPr id="30" name="Straight Connector 29"/>
        <xdr:cNvCxnSpPr/>
      </xdr:nvCxnSpPr>
      <xdr:spPr>
        <a:xfrm>
          <a:off x="9152966" y="3753970"/>
          <a:ext cx="288214"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0</xdr:colOff>
      <xdr:row>21</xdr:row>
      <xdr:rowOff>116541</xdr:rowOff>
    </xdr:from>
    <xdr:to>
      <xdr:col>59</xdr:col>
      <xdr:colOff>0</xdr:colOff>
      <xdr:row>21</xdr:row>
      <xdr:rowOff>116541</xdr:rowOff>
    </xdr:to>
    <xdr:cxnSp macro="">
      <xdr:nvCxnSpPr>
        <xdr:cNvPr id="31" name="Straight Connector 30"/>
        <xdr:cNvCxnSpPr/>
      </xdr:nvCxnSpPr>
      <xdr:spPr>
        <a:xfrm>
          <a:off x="9342120" y="4002741"/>
          <a:ext cx="19812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0</xdr:colOff>
      <xdr:row>22</xdr:row>
      <xdr:rowOff>143435</xdr:rowOff>
    </xdr:from>
    <xdr:to>
      <xdr:col>60</xdr:col>
      <xdr:colOff>0</xdr:colOff>
      <xdr:row>22</xdr:row>
      <xdr:rowOff>143435</xdr:rowOff>
    </xdr:to>
    <xdr:cxnSp macro="">
      <xdr:nvCxnSpPr>
        <xdr:cNvPr id="32" name="Straight Connector 31"/>
        <xdr:cNvCxnSpPr/>
      </xdr:nvCxnSpPr>
      <xdr:spPr>
        <a:xfrm>
          <a:off x="9441180" y="4242995"/>
          <a:ext cx="19812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8965</xdr:colOff>
      <xdr:row>23</xdr:row>
      <xdr:rowOff>134470</xdr:rowOff>
    </xdr:from>
    <xdr:to>
      <xdr:col>60</xdr:col>
      <xdr:colOff>17930</xdr:colOff>
      <xdr:row>23</xdr:row>
      <xdr:rowOff>134471</xdr:rowOff>
    </xdr:to>
    <xdr:cxnSp macro="">
      <xdr:nvCxnSpPr>
        <xdr:cNvPr id="33" name="Straight Connector 32"/>
        <xdr:cNvCxnSpPr/>
      </xdr:nvCxnSpPr>
      <xdr:spPr>
        <a:xfrm flipV="1">
          <a:off x="9450145" y="4515970"/>
          <a:ext cx="207085"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0</xdr:colOff>
      <xdr:row>24</xdr:row>
      <xdr:rowOff>161365</xdr:rowOff>
    </xdr:from>
    <xdr:to>
      <xdr:col>60</xdr:col>
      <xdr:colOff>8965</xdr:colOff>
      <xdr:row>24</xdr:row>
      <xdr:rowOff>161365</xdr:rowOff>
    </xdr:to>
    <xdr:cxnSp macro="">
      <xdr:nvCxnSpPr>
        <xdr:cNvPr id="34" name="Straight Connector 33"/>
        <xdr:cNvCxnSpPr/>
      </xdr:nvCxnSpPr>
      <xdr:spPr>
        <a:xfrm>
          <a:off x="9441180" y="4809565"/>
          <a:ext cx="207085"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8965</xdr:colOff>
      <xdr:row>25</xdr:row>
      <xdr:rowOff>152400</xdr:rowOff>
    </xdr:from>
    <xdr:to>
      <xdr:col>61</xdr:col>
      <xdr:colOff>8965</xdr:colOff>
      <xdr:row>25</xdr:row>
      <xdr:rowOff>152401</xdr:rowOff>
    </xdr:to>
    <xdr:cxnSp macro="">
      <xdr:nvCxnSpPr>
        <xdr:cNvPr id="35" name="Straight Connector 34"/>
        <xdr:cNvCxnSpPr/>
      </xdr:nvCxnSpPr>
      <xdr:spPr>
        <a:xfrm>
          <a:off x="8657665" y="5074920"/>
          <a:ext cx="1089660"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8966</xdr:colOff>
      <xdr:row>26</xdr:row>
      <xdr:rowOff>134470</xdr:rowOff>
    </xdr:from>
    <xdr:to>
      <xdr:col>70</xdr:col>
      <xdr:colOff>8964</xdr:colOff>
      <xdr:row>26</xdr:row>
      <xdr:rowOff>134470</xdr:rowOff>
    </xdr:to>
    <xdr:cxnSp macro="">
      <xdr:nvCxnSpPr>
        <xdr:cNvPr id="36" name="Straight Connector 35"/>
        <xdr:cNvCxnSpPr/>
      </xdr:nvCxnSpPr>
      <xdr:spPr>
        <a:xfrm>
          <a:off x="9648266" y="5331310"/>
          <a:ext cx="990598"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52</xdr:col>
      <xdr:colOff>1</xdr:colOff>
      <xdr:row>27</xdr:row>
      <xdr:rowOff>134470</xdr:rowOff>
    </xdr:from>
    <xdr:to>
      <xdr:col>66</xdr:col>
      <xdr:colOff>8964</xdr:colOff>
      <xdr:row>27</xdr:row>
      <xdr:rowOff>134471</xdr:rowOff>
    </xdr:to>
    <xdr:cxnSp macro="">
      <xdr:nvCxnSpPr>
        <xdr:cNvPr id="37" name="Straight Connector 36"/>
        <xdr:cNvCxnSpPr/>
      </xdr:nvCxnSpPr>
      <xdr:spPr>
        <a:xfrm flipV="1">
          <a:off x="8846821" y="5598010"/>
          <a:ext cx="1395803"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66</xdr:col>
      <xdr:colOff>0</xdr:colOff>
      <xdr:row>28</xdr:row>
      <xdr:rowOff>125506</xdr:rowOff>
    </xdr:from>
    <xdr:to>
      <xdr:col>67</xdr:col>
      <xdr:colOff>8965</xdr:colOff>
      <xdr:row>28</xdr:row>
      <xdr:rowOff>125506</xdr:rowOff>
    </xdr:to>
    <xdr:cxnSp macro="">
      <xdr:nvCxnSpPr>
        <xdr:cNvPr id="38" name="Straight Connector 37"/>
        <xdr:cNvCxnSpPr/>
      </xdr:nvCxnSpPr>
      <xdr:spPr>
        <a:xfrm>
          <a:off x="10233660" y="5840506"/>
          <a:ext cx="108025"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8966</xdr:colOff>
      <xdr:row>29</xdr:row>
      <xdr:rowOff>152400</xdr:rowOff>
    </xdr:from>
    <xdr:to>
      <xdr:col>66</xdr:col>
      <xdr:colOff>8964</xdr:colOff>
      <xdr:row>29</xdr:row>
      <xdr:rowOff>152400</xdr:rowOff>
    </xdr:to>
    <xdr:cxnSp macro="">
      <xdr:nvCxnSpPr>
        <xdr:cNvPr id="39" name="Straight Connector 38"/>
        <xdr:cNvCxnSpPr/>
      </xdr:nvCxnSpPr>
      <xdr:spPr>
        <a:xfrm>
          <a:off x="8657666" y="6118860"/>
          <a:ext cx="1584958"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63</xdr:col>
      <xdr:colOff>89648</xdr:colOff>
      <xdr:row>30</xdr:row>
      <xdr:rowOff>161365</xdr:rowOff>
    </xdr:from>
    <xdr:to>
      <xdr:col>67</xdr:col>
      <xdr:colOff>17930</xdr:colOff>
      <xdr:row>30</xdr:row>
      <xdr:rowOff>161368</xdr:rowOff>
    </xdr:to>
    <xdr:cxnSp macro="">
      <xdr:nvCxnSpPr>
        <xdr:cNvPr id="40" name="Straight Connector 39"/>
        <xdr:cNvCxnSpPr/>
      </xdr:nvCxnSpPr>
      <xdr:spPr>
        <a:xfrm flipV="1">
          <a:off x="10026128" y="6417385"/>
          <a:ext cx="324522" cy="3"/>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8965</xdr:colOff>
      <xdr:row>32</xdr:row>
      <xdr:rowOff>143436</xdr:rowOff>
    </xdr:from>
    <xdr:to>
      <xdr:col>67</xdr:col>
      <xdr:colOff>8965</xdr:colOff>
      <xdr:row>32</xdr:row>
      <xdr:rowOff>143436</xdr:rowOff>
    </xdr:to>
    <xdr:cxnSp macro="">
      <xdr:nvCxnSpPr>
        <xdr:cNvPr id="41" name="Straight Connector 40"/>
        <xdr:cNvCxnSpPr/>
      </xdr:nvCxnSpPr>
      <xdr:spPr>
        <a:xfrm>
          <a:off x="9648265" y="6909996"/>
          <a:ext cx="69342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66</xdr:col>
      <xdr:colOff>0</xdr:colOff>
      <xdr:row>36</xdr:row>
      <xdr:rowOff>125506</xdr:rowOff>
    </xdr:from>
    <xdr:to>
      <xdr:col>68</xdr:col>
      <xdr:colOff>89647</xdr:colOff>
      <xdr:row>36</xdr:row>
      <xdr:rowOff>125506</xdr:rowOff>
    </xdr:to>
    <xdr:cxnSp macro="">
      <xdr:nvCxnSpPr>
        <xdr:cNvPr id="42" name="Straight Connector 41"/>
        <xdr:cNvCxnSpPr/>
      </xdr:nvCxnSpPr>
      <xdr:spPr>
        <a:xfrm>
          <a:off x="10233660" y="7593106"/>
          <a:ext cx="287767"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8965</xdr:colOff>
      <xdr:row>37</xdr:row>
      <xdr:rowOff>116541</xdr:rowOff>
    </xdr:from>
    <xdr:to>
      <xdr:col>71</xdr:col>
      <xdr:colOff>0</xdr:colOff>
      <xdr:row>37</xdr:row>
      <xdr:rowOff>116541</xdr:rowOff>
    </xdr:to>
    <xdr:cxnSp macro="">
      <xdr:nvCxnSpPr>
        <xdr:cNvPr id="43" name="Straight Connector 42"/>
        <xdr:cNvCxnSpPr/>
      </xdr:nvCxnSpPr>
      <xdr:spPr>
        <a:xfrm>
          <a:off x="10440745" y="7820361"/>
          <a:ext cx="288215"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17930</xdr:colOff>
      <xdr:row>39</xdr:row>
      <xdr:rowOff>179295</xdr:rowOff>
    </xdr:from>
    <xdr:to>
      <xdr:col>72</xdr:col>
      <xdr:colOff>89647</xdr:colOff>
      <xdr:row>39</xdr:row>
      <xdr:rowOff>179296</xdr:rowOff>
    </xdr:to>
    <xdr:cxnSp macro="">
      <xdr:nvCxnSpPr>
        <xdr:cNvPr id="44" name="Straight Connector 43"/>
        <xdr:cNvCxnSpPr/>
      </xdr:nvCxnSpPr>
      <xdr:spPr>
        <a:xfrm flipV="1">
          <a:off x="10746890" y="8378415"/>
          <a:ext cx="170777"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74</xdr:col>
      <xdr:colOff>26894</xdr:colOff>
      <xdr:row>40</xdr:row>
      <xdr:rowOff>134471</xdr:rowOff>
    </xdr:from>
    <xdr:to>
      <xdr:col>116</xdr:col>
      <xdr:colOff>8964</xdr:colOff>
      <xdr:row>40</xdr:row>
      <xdr:rowOff>134472</xdr:rowOff>
    </xdr:to>
    <xdr:cxnSp macro="">
      <xdr:nvCxnSpPr>
        <xdr:cNvPr id="45" name="Straight Connector 44"/>
        <xdr:cNvCxnSpPr/>
      </xdr:nvCxnSpPr>
      <xdr:spPr>
        <a:xfrm>
          <a:off x="11053034" y="8661251"/>
          <a:ext cx="2953870" cy="1"/>
        </a:xfrm>
        <a:prstGeom prst="line">
          <a:avLst/>
        </a:prstGeom>
        <a:ln w="38100">
          <a:solidFill>
            <a:schemeClr val="accent6">
              <a:lumMod val="75000"/>
            </a:schemeClr>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17930</xdr:colOff>
      <xdr:row>31</xdr:row>
      <xdr:rowOff>125506</xdr:rowOff>
    </xdr:from>
    <xdr:to>
      <xdr:col>68</xdr:col>
      <xdr:colOff>17929</xdr:colOff>
      <xdr:row>31</xdr:row>
      <xdr:rowOff>125508</xdr:rowOff>
    </xdr:to>
    <xdr:cxnSp macro="">
      <xdr:nvCxnSpPr>
        <xdr:cNvPr id="46" name="Straight Connector 45"/>
        <xdr:cNvCxnSpPr/>
      </xdr:nvCxnSpPr>
      <xdr:spPr>
        <a:xfrm flipV="1">
          <a:off x="10350650" y="6655846"/>
          <a:ext cx="99059" cy="2"/>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1</xdr:colOff>
      <xdr:row>33</xdr:row>
      <xdr:rowOff>107577</xdr:rowOff>
    </xdr:from>
    <xdr:to>
      <xdr:col>68</xdr:col>
      <xdr:colOff>0</xdr:colOff>
      <xdr:row>33</xdr:row>
      <xdr:rowOff>107579</xdr:rowOff>
    </xdr:to>
    <xdr:cxnSp macro="">
      <xdr:nvCxnSpPr>
        <xdr:cNvPr id="47" name="Straight Connector 46"/>
        <xdr:cNvCxnSpPr/>
      </xdr:nvCxnSpPr>
      <xdr:spPr>
        <a:xfrm flipV="1">
          <a:off x="10332721" y="7117977"/>
          <a:ext cx="99059" cy="2"/>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66</xdr:col>
      <xdr:colOff>0</xdr:colOff>
      <xdr:row>42</xdr:row>
      <xdr:rowOff>143436</xdr:rowOff>
    </xdr:from>
    <xdr:to>
      <xdr:col>68</xdr:col>
      <xdr:colOff>0</xdr:colOff>
      <xdr:row>42</xdr:row>
      <xdr:rowOff>143439</xdr:rowOff>
    </xdr:to>
    <xdr:cxnSp macro="">
      <xdr:nvCxnSpPr>
        <xdr:cNvPr id="48" name="Straight Connector 47"/>
        <xdr:cNvCxnSpPr/>
      </xdr:nvCxnSpPr>
      <xdr:spPr>
        <a:xfrm flipV="1">
          <a:off x="10233660" y="9157896"/>
          <a:ext cx="198120" cy="3"/>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0</xdr:colOff>
      <xdr:row>43</xdr:row>
      <xdr:rowOff>134471</xdr:rowOff>
    </xdr:from>
    <xdr:to>
      <xdr:col>72</xdr:col>
      <xdr:colOff>0</xdr:colOff>
      <xdr:row>43</xdr:row>
      <xdr:rowOff>134471</xdr:rowOff>
    </xdr:to>
    <xdr:cxnSp macro="">
      <xdr:nvCxnSpPr>
        <xdr:cNvPr id="49" name="Straight Connector 48"/>
        <xdr:cNvCxnSpPr/>
      </xdr:nvCxnSpPr>
      <xdr:spPr>
        <a:xfrm>
          <a:off x="10431780" y="9400391"/>
          <a:ext cx="39624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17929</xdr:colOff>
      <xdr:row>44</xdr:row>
      <xdr:rowOff>107576</xdr:rowOff>
    </xdr:from>
    <xdr:to>
      <xdr:col>74</xdr:col>
      <xdr:colOff>0</xdr:colOff>
      <xdr:row>44</xdr:row>
      <xdr:rowOff>107576</xdr:rowOff>
    </xdr:to>
    <xdr:cxnSp macro="">
      <xdr:nvCxnSpPr>
        <xdr:cNvPr id="50" name="Straight Connector 49"/>
        <xdr:cNvCxnSpPr/>
      </xdr:nvCxnSpPr>
      <xdr:spPr>
        <a:xfrm>
          <a:off x="10746889" y="9624956"/>
          <a:ext cx="279251"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8966</xdr:colOff>
      <xdr:row>45</xdr:row>
      <xdr:rowOff>125506</xdr:rowOff>
    </xdr:from>
    <xdr:to>
      <xdr:col>75</xdr:col>
      <xdr:colOff>0</xdr:colOff>
      <xdr:row>45</xdr:row>
      <xdr:rowOff>125506</xdr:rowOff>
    </xdr:to>
    <xdr:cxnSp macro="">
      <xdr:nvCxnSpPr>
        <xdr:cNvPr id="51" name="Straight Connector 50"/>
        <xdr:cNvCxnSpPr/>
      </xdr:nvCxnSpPr>
      <xdr:spPr>
        <a:xfrm>
          <a:off x="10936046" y="9856246"/>
          <a:ext cx="189154"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0</xdr:colOff>
      <xdr:row>46</xdr:row>
      <xdr:rowOff>107577</xdr:rowOff>
    </xdr:from>
    <xdr:to>
      <xdr:col>75</xdr:col>
      <xdr:colOff>0</xdr:colOff>
      <xdr:row>46</xdr:row>
      <xdr:rowOff>107577</xdr:rowOff>
    </xdr:to>
    <xdr:cxnSp macro="">
      <xdr:nvCxnSpPr>
        <xdr:cNvPr id="52" name="Straight Connector 51"/>
        <xdr:cNvCxnSpPr/>
      </xdr:nvCxnSpPr>
      <xdr:spPr>
        <a:xfrm>
          <a:off x="10728960" y="10074537"/>
          <a:ext cx="39624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0</xdr:colOff>
      <xdr:row>47</xdr:row>
      <xdr:rowOff>107577</xdr:rowOff>
    </xdr:from>
    <xdr:to>
      <xdr:col>81</xdr:col>
      <xdr:colOff>17930</xdr:colOff>
      <xdr:row>47</xdr:row>
      <xdr:rowOff>107577</xdr:rowOff>
    </xdr:to>
    <xdr:cxnSp macro="">
      <xdr:nvCxnSpPr>
        <xdr:cNvPr id="53" name="Straight Connector 52"/>
        <xdr:cNvCxnSpPr/>
      </xdr:nvCxnSpPr>
      <xdr:spPr>
        <a:xfrm>
          <a:off x="10828020" y="10287897"/>
          <a:ext cx="909470"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89647</xdr:colOff>
      <xdr:row>48</xdr:row>
      <xdr:rowOff>116541</xdr:rowOff>
    </xdr:from>
    <xdr:to>
      <xdr:col>82</xdr:col>
      <xdr:colOff>17929</xdr:colOff>
      <xdr:row>48</xdr:row>
      <xdr:rowOff>116541</xdr:rowOff>
    </xdr:to>
    <xdr:cxnSp macro="">
      <xdr:nvCxnSpPr>
        <xdr:cNvPr id="54" name="Straight Connector 53"/>
        <xdr:cNvCxnSpPr/>
      </xdr:nvCxnSpPr>
      <xdr:spPr>
        <a:xfrm>
          <a:off x="10818607" y="10510221"/>
          <a:ext cx="1017942"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74</xdr:col>
      <xdr:colOff>8965</xdr:colOff>
      <xdr:row>49</xdr:row>
      <xdr:rowOff>152400</xdr:rowOff>
    </xdr:from>
    <xdr:to>
      <xdr:col>83</xdr:col>
      <xdr:colOff>0</xdr:colOff>
      <xdr:row>49</xdr:row>
      <xdr:rowOff>152400</xdr:rowOff>
    </xdr:to>
    <xdr:cxnSp macro="">
      <xdr:nvCxnSpPr>
        <xdr:cNvPr id="58" name="Straight Connector 57"/>
        <xdr:cNvCxnSpPr/>
      </xdr:nvCxnSpPr>
      <xdr:spPr>
        <a:xfrm>
          <a:off x="11035105" y="10782300"/>
          <a:ext cx="882575"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82</xdr:col>
      <xdr:colOff>89648</xdr:colOff>
      <xdr:row>50</xdr:row>
      <xdr:rowOff>107576</xdr:rowOff>
    </xdr:from>
    <xdr:to>
      <xdr:col>84</xdr:col>
      <xdr:colOff>0</xdr:colOff>
      <xdr:row>50</xdr:row>
      <xdr:rowOff>107577</xdr:rowOff>
    </xdr:to>
    <xdr:cxnSp macro="">
      <xdr:nvCxnSpPr>
        <xdr:cNvPr id="59" name="Straight Connector 58"/>
        <xdr:cNvCxnSpPr/>
      </xdr:nvCxnSpPr>
      <xdr:spPr>
        <a:xfrm>
          <a:off x="11908268" y="11019416"/>
          <a:ext cx="108472"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80</xdr:col>
      <xdr:colOff>0</xdr:colOff>
      <xdr:row>51</xdr:row>
      <xdr:rowOff>134470</xdr:rowOff>
    </xdr:from>
    <xdr:to>
      <xdr:col>84</xdr:col>
      <xdr:colOff>17930</xdr:colOff>
      <xdr:row>51</xdr:row>
      <xdr:rowOff>134471</xdr:rowOff>
    </xdr:to>
    <xdr:cxnSp macro="">
      <xdr:nvCxnSpPr>
        <xdr:cNvPr id="60" name="Straight Connector 59"/>
        <xdr:cNvCxnSpPr/>
      </xdr:nvCxnSpPr>
      <xdr:spPr>
        <a:xfrm>
          <a:off x="11620500" y="11259670"/>
          <a:ext cx="414170"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84</xdr:col>
      <xdr:colOff>1</xdr:colOff>
      <xdr:row>52</xdr:row>
      <xdr:rowOff>98611</xdr:rowOff>
    </xdr:from>
    <xdr:to>
      <xdr:col>85</xdr:col>
      <xdr:colOff>8965</xdr:colOff>
      <xdr:row>52</xdr:row>
      <xdr:rowOff>98611</xdr:rowOff>
    </xdr:to>
    <xdr:cxnSp macro="">
      <xdr:nvCxnSpPr>
        <xdr:cNvPr id="61" name="Straight Connector 60"/>
        <xdr:cNvCxnSpPr/>
      </xdr:nvCxnSpPr>
      <xdr:spPr>
        <a:xfrm>
          <a:off x="12016741" y="11490511"/>
          <a:ext cx="108024" cy="0"/>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35859</xdr:colOff>
      <xdr:row>40</xdr:row>
      <xdr:rowOff>125506</xdr:rowOff>
    </xdr:from>
    <xdr:to>
      <xdr:col>73</xdr:col>
      <xdr:colOff>8965</xdr:colOff>
      <xdr:row>40</xdr:row>
      <xdr:rowOff>125507</xdr:rowOff>
    </xdr:to>
    <xdr:cxnSp macro="">
      <xdr:nvCxnSpPr>
        <xdr:cNvPr id="76" name="Straight Connector 75"/>
        <xdr:cNvCxnSpPr/>
      </xdr:nvCxnSpPr>
      <xdr:spPr>
        <a:xfrm flipV="1">
          <a:off x="10764819" y="8652286"/>
          <a:ext cx="171226"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44824</xdr:colOff>
      <xdr:row>41</xdr:row>
      <xdr:rowOff>143436</xdr:rowOff>
    </xdr:from>
    <xdr:to>
      <xdr:col>73</xdr:col>
      <xdr:colOff>17930</xdr:colOff>
      <xdr:row>41</xdr:row>
      <xdr:rowOff>143437</xdr:rowOff>
    </xdr:to>
    <xdr:cxnSp macro="">
      <xdr:nvCxnSpPr>
        <xdr:cNvPr id="77" name="Straight Connector 76"/>
        <xdr:cNvCxnSpPr/>
      </xdr:nvCxnSpPr>
      <xdr:spPr>
        <a:xfrm flipV="1">
          <a:off x="10773784" y="8914056"/>
          <a:ext cx="171226"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44</xdr:col>
      <xdr:colOff>0</xdr:colOff>
      <xdr:row>11</xdr:row>
      <xdr:rowOff>161365</xdr:rowOff>
    </xdr:from>
    <xdr:to>
      <xdr:col>46</xdr:col>
      <xdr:colOff>44824</xdr:colOff>
      <xdr:row>11</xdr:row>
      <xdr:rowOff>161365</xdr:rowOff>
    </xdr:to>
    <xdr:cxnSp macro="">
      <xdr:nvCxnSpPr>
        <xdr:cNvPr id="78" name="Straight Connector 77"/>
        <xdr:cNvCxnSpPr/>
      </xdr:nvCxnSpPr>
      <xdr:spPr>
        <a:xfrm>
          <a:off x="8041341" y="1715845"/>
          <a:ext cx="255943" cy="0"/>
        </a:xfrm>
        <a:prstGeom prst="line">
          <a:avLst/>
        </a:prstGeom>
        <a:ln w="38100">
          <a:solidFill>
            <a:schemeClr val="accent6">
              <a:lumMod val="75000"/>
            </a:schemeClr>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8964</xdr:colOff>
      <xdr:row>38</xdr:row>
      <xdr:rowOff>143435</xdr:rowOff>
    </xdr:from>
    <xdr:to>
      <xdr:col>75</xdr:col>
      <xdr:colOff>8964</xdr:colOff>
      <xdr:row>38</xdr:row>
      <xdr:rowOff>143436</xdr:rowOff>
    </xdr:to>
    <xdr:cxnSp macro="">
      <xdr:nvCxnSpPr>
        <xdr:cNvPr id="79" name="Straight Connector 78"/>
        <xdr:cNvCxnSpPr/>
      </xdr:nvCxnSpPr>
      <xdr:spPr>
        <a:xfrm>
          <a:off x="10737924" y="8075855"/>
          <a:ext cx="396240" cy="1"/>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67733</xdr:colOff>
      <xdr:row>10</xdr:row>
      <xdr:rowOff>50799</xdr:rowOff>
    </xdr:from>
    <xdr:to>
      <xdr:col>110</xdr:col>
      <xdr:colOff>42334</xdr:colOff>
      <xdr:row>14</xdr:row>
      <xdr:rowOff>143932</xdr:rowOff>
    </xdr:to>
    <xdr:sp macro="" textlink="">
      <xdr:nvSpPr>
        <xdr:cNvPr id="91" name="TextBox 90"/>
        <xdr:cNvSpPr txBox="1"/>
      </xdr:nvSpPr>
      <xdr:spPr>
        <a:xfrm>
          <a:off x="29193066" y="1794932"/>
          <a:ext cx="3937001" cy="113453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bIns="36000" rtlCol="0" anchor="t"/>
        <a:lstStyle/>
        <a:p>
          <a:r>
            <a:rPr lang="en-US" sz="1100" b="1"/>
            <a:t>Note 1:</a:t>
          </a:r>
          <a:r>
            <a:rPr lang="en-US" sz="1100"/>
            <a:t> Planning of an adoption teams work for a leading practice should be completed with the assistance of the planning charts provided in sections 3.1 and 4.10 of the Handbook. Consideration of those charts provides indicative completion dates marked by the dot at the end of the activity bars</a:t>
          </a:r>
          <a:r>
            <a:rPr lang="en-US" sz="1100" baseline="0"/>
            <a:t> shown in this chart.</a:t>
          </a:r>
          <a:r>
            <a:rPr lang="en-US" sz="1100"/>
            <a:t> The rest of each activity bar</a:t>
          </a:r>
          <a:r>
            <a:rPr lang="en-US" sz="1100" baseline="0"/>
            <a:t> </a:t>
          </a:r>
          <a:r>
            <a:rPr lang="en-US" sz="1100"/>
            <a:t>refelects associated prior activity </a:t>
          </a:r>
        </a:p>
      </xdr:txBody>
    </xdr:sp>
    <xdr:clientData/>
  </xdr:twoCellAnchor>
  <xdr:twoCellAnchor>
    <xdr:from>
      <xdr:col>8</xdr:col>
      <xdr:colOff>25402</xdr:colOff>
      <xdr:row>49</xdr:row>
      <xdr:rowOff>50801</xdr:rowOff>
    </xdr:from>
    <xdr:to>
      <xdr:col>12</xdr:col>
      <xdr:colOff>533402</xdr:colOff>
      <xdr:row>52</xdr:row>
      <xdr:rowOff>59269</xdr:rowOff>
    </xdr:to>
    <xdr:sp macro="" textlink="">
      <xdr:nvSpPr>
        <xdr:cNvPr id="3" name="TextBox 2"/>
        <xdr:cNvSpPr txBox="1"/>
      </xdr:nvSpPr>
      <xdr:spPr>
        <a:xfrm>
          <a:off x="9541935" y="12293601"/>
          <a:ext cx="1930400" cy="872068"/>
        </a:xfrm>
        <a:prstGeom prst="borderCallout1">
          <a:avLst>
            <a:gd name="adj1" fmla="val 98292"/>
            <a:gd name="adj2" fmla="val 878"/>
            <a:gd name="adj3" fmla="val 132040"/>
            <a:gd name="adj4" fmla="val -50614"/>
          </a:avLst>
        </a:prstGeom>
        <a:solidFill>
          <a:schemeClr val="lt1"/>
        </a:solidFill>
        <a:ln w="9525" cmpd="sng">
          <a:solidFill>
            <a:schemeClr val="tx1"/>
          </a:solidFill>
          <a:tailEnd type="ova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50" b="1">
              <a:latin typeface="Arial" pitchFamily="34" charset="0"/>
              <a:cs typeface="Arial" pitchFamily="34" charset="0"/>
            </a:rPr>
            <a:t>Note:</a:t>
          </a:r>
          <a:r>
            <a:rPr lang="en-US" sz="750">
              <a:latin typeface="Arial" pitchFamily="34" charset="0"/>
              <a:cs typeface="Arial" pitchFamily="34" charset="0"/>
            </a:rPr>
            <a:t> This indicator tentatively </a:t>
          </a:r>
          <a:r>
            <a:rPr lang="en-US" sz="750" baseline="0">
              <a:latin typeface="Arial" pitchFamily="34" charset="0"/>
              <a:cs typeface="Arial" pitchFamily="34" charset="0"/>
            </a:rPr>
            <a:t>provides an integrated measure of the the adequacy with which the fundamentals of the leading practice adoption process have been undertakenadoption </a:t>
          </a:r>
          <a:endParaRPr lang="en-US" sz="750">
            <a:latin typeface="Arial" pitchFamily="34" charset="0"/>
            <a:cs typeface="Arial" pitchFamily="34" charset="0"/>
          </a:endParaRPr>
        </a:p>
      </xdr:txBody>
    </xdr:sp>
    <xdr:clientData/>
  </xdr:twoCellAnchor>
  <xdr:twoCellAnchor>
    <xdr:from>
      <xdr:col>49</xdr:col>
      <xdr:colOff>0</xdr:colOff>
      <xdr:row>53</xdr:row>
      <xdr:rowOff>177801</xdr:rowOff>
    </xdr:from>
    <xdr:to>
      <xdr:col>85</xdr:col>
      <xdr:colOff>16933</xdr:colOff>
      <xdr:row>53</xdr:row>
      <xdr:rowOff>194734</xdr:rowOff>
    </xdr:to>
    <xdr:cxnSp macro="">
      <xdr:nvCxnSpPr>
        <xdr:cNvPr id="84" name="Straight Connector 83"/>
        <xdr:cNvCxnSpPr/>
      </xdr:nvCxnSpPr>
      <xdr:spPr>
        <a:xfrm flipV="1">
          <a:off x="26890133" y="12539134"/>
          <a:ext cx="3674533" cy="16933"/>
        </a:xfrm>
        <a:prstGeom prst="line">
          <a:avLst/>
        </a:prstGeom>
        <a:ln w="38100">
          <a:solidFill>
            <a:schemeClr val="accent6">
              <a:lumMod val="75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0</xdr:colOff>
      <xdr:row>17</xdr:row>
      <xdr:rowOff>93132</xdr:rowOff>
    </xdr:from>
    <xdr:to>
      <xdr:col>110</xdr:col>
      <xdr:colOff>59267</xdr:colOff>
      <xdr:row>21</xdr:row>
      <xdr:rowOff>110067</xdr:rowOff>
    </xdr:to>
    <xdr:sp macro="" textlink="">
      <xdr:nvSpPr>
        <xdr:cNvPr id="82" name="TextBox 81"/>
        <xdr:cNvSpPr txBox="1"/>
      </xdr:nvSpPr>
      <xdr:spPr>
        <a:xfrm>
          <a:off x="29226933" y="3327399"/>
          <a:ext cx="3920067" cy="1126068"/>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Note 2:</a:t>
          </a:r>
          <a:r>
            <a:rPr lang="en-US" sz="1100"/>
            <a:t> Should the adoption team wish to include the planning of other important activities into this planning chart,  this may be done</a:t>
          </a:r>
          <a:r>
            <a:rPr lang="en-US" sz="1100" baseline="0"/>
            <a:t> by introducing </a:t>
          </a:r>
          <a:r>
            <a:rPr lang="en-US" sz="1100"/>
            <a:t>additional spreadsheet rows , which can then be appropriately named and used accordingly. The additional rows should </a:t>
          </a:r>
          <a:r>
            <a:rPr lang="en-US" sz="1100" baseline="0"/>
            <a:t>then simply be "hidden" when presenting / printing the scorecard for assessment. </a:t>
          </a:r>
          <a:endParaRPr lang="en-US" sz="1100"/>
        </a:p>
      </xdr:txBody>
    </xdr:sp>
    <xdr:clientData/>
  </xdr:twoCellAnchor>
  <xdr:twoCellAnchor>
    <xdr:from>
      <xdr:col>75</xdr:col>
      <xdr:colOff>76201</xdr:colOff>
      <xdr:row>30</xdr:row>
      <xdr:rowOff>169333</xdr:rowOff>
    </xdr:from>
    <xdr:to>
      <xdr:col>113</xdr:col>
      <xdr:colOff>59268</xdr:colOff>
      <xdr:row>33</xdr:row>
      <xdr:rowOff>110067</xdr:rowOff>
    </xdr:to>
    <xdr:sp macro="" textlink="">
      <xdr:nvSpPr>
        <xdr:cNvPr id="83" name="TextBox 82"/>
        <xdr:cNvSpPr txBox="1"/>
      </xdr:nvSpPr>
      <xdr:spPr>
        <a:xfrm>
          <a:off x="29607934" y="6908800"/>
          <a:ext cx="3843867" cy="948267"/>
        </a:xfrm>
        <a:prstGeom prst="borderCallout1">
          <a:avLst>
            <a:gd name="adj1" fmla="val 47847"/>
            <a:gd name="adj2" fmla="val -79"/>
            <a:gd name="adj3" fmla="val 68054"/>
            <a:gd name="adj4" fmla="val -14015"/>
          </a:avLst>
        </a:prstGeom>
        <a:solidFill>
          <a:schemeClr val="bg1"/>
        </a:solidFill>
        <a:ln w="9525" cmpd="sng">
          <a:solidFill>
            <a:schemeClr val="tx1"/>
          </a:solidFill>
          <a:tailEnd type="triangle"/>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Note 4:</a:t>
          </a:r>
          <a:r>
            <a:rPr lang="en-US" sz="1100"/>
            <a:t> Necessary revised</a:t>
          </a:r>
          <a:r>
            <a:rPr lang="en-US" sz="1100" baseline="0"/>
            <a:t> planning bars could be indicated by simply copying the original planning bar, changing its coulour and then repositioning and resizing it, as shown by the red example.  It also clearly shows the need to reschedule / replan the following activity</a:t>
          </a:r>
          <a:endParaRPr lang="en-US" sz="1100"/>
        </a:p>
      </xdr:txBody>
    </xdr:sp>
    <xdr:clientData/>
  </xdr:twoCellAnchor>
  <xdr:twoCellAnchor>
    <xdr:from>
      <xdr:col>59</xdr:col>
      <xdr:colOff>93133</xdr:colOff>
      <xdr:row>32</xdr:row>
      <xdr:rowOff>237067</xdr:rowOff>
    </xdr:from>
    <xdr:to>
      <xdr:col>69</xdr:col>
      <xdr:colOff>67733</xdr:colOff>
      <xdr:row>32</xdr:row>
      <xdr:rowOff>237067</xdr:rowOff>
    </xdr:to>
    <xdr:cxnSp macro="">
      <xdr:nvCxnSpPr>
        <xdr:cNvPr id="87" name="Straight Connector 86"/>
        <xdr:cNvCxnSpPr/>
      </xdr:nvCxnSpPr>
      <xdr:spPr>
        <a:xfrm>
          <a:off x="27999266" y="7594600"/>
          <a:ext cx="990600" cy="0"/>
        </a:xfrm>
        <a:prstGeom prst="line">
          <a:avLst/>
        </a:prstGeom>
        <a:ln w="38100">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0</xdr:colOff>
      <xdr:row>10</xdr:row>
      <xdr:rowOff>8467</xdr:rowOff>
    </xdr:from>
    <xdr:to>
      <xdr:col>62</xdr:col>
      <xdr:colOff>8467</xdr:colOff>
      <xdr:row>54</xdr:row>
      <xdr:rowOff>0</xdr:rowOff>
    </xdr:to>
    <xdr:cxnSp macro="">
      <xdr:nvCxnSpPr>
        <xdr:cNvPr id="88" name="Straight Connector 87"/>
        <xdr:cNvCxnSpPr/>
      </xdr:nvCxnSpPr>
      <xdr:spPr>
        <a:xfrm>
          <a:off x="28210933" y="1752600"/>
          <a:ext cx="8467" cy="15900400"/>
        </a:xfrm>
        <a:prstGeom prst="line">
          <a:avLst/>
        </a:prstGeom>
        <a:ln w="25400" cmpd="sng">
          <a:solidFill>
            <a:schemeClr val="tx1"/>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xdr:colOff>
      <xdr:row>23</xdr:row>
      <xdr:rowOff>203200</xdr:rowOff>
    </xdr:from>
    <xdr:to>
      <xdr:col>110</xdr:col>
      <xdr:colOff>25400</xdr:colOff>
      <xdr:row>26</xdr:row>
      <xdr:rowOff>220133</xdr:rowOff>
    </xdr:to>
    <xdr:sp macro="" textlink="">
      <xdr:nvSpPr>
        <xdr:cNvPr id="93" name="TextBox 92"/>
        <xdr:cNvSpPr txBox="1"/>
      </xdr:nvSpPr>
      <xdr:spPr>
        <a:xfrm>
          <a:off x="29226934" y="5063067"/>
          <a:ext cx="3886199" cy="829733"/>
        </a:xfrm>
        <a:prstGeom prst="borderCallout1">
          <a:avLst>
            <a:gd name="adj1" fmla="val 50000"/>
            <a:gd name="adj2" fmla="val -299"/>
            <a:gd name="adj3" fmla="val 42220"/>
            <a:gd name="adj4" fmla="val -25282"/>
          </a:avLst>
        </a:prstGeom>
        <a:solidFill>
          <a:schemeClr val="bg1"/>
        </a:solidFill>
        <a:ln w="9525" cmpd="sng">
          <a:solidFill>
            <a:schemeClr val="tx1"/>
          </a:solidFill>
          <a:tailEnd type="triangle"/>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Note 3:</a:t>
          </a:r>
          <a:r>
            <a:rPr lang="en-US" sz="1100"/>
            <a:t> In</a:t>
          </a:r>
          <a:r>
            <a:rPr lang="en-US" sz="1100" baseline="0"/>
            <a:t> order to show clearly the present date in relation to the planned duration and completion of the various activities , the black dotted vertical line should simply be moved to the appropriate position on the planning chart.    </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83669</xdr:colOff>
      <xdr:row>15</xdr:row>
      <xdr:rowOff>48815</xdr:rowOff>
    </xdr:from>
    <xdr:to>
      <xdr:col>11</xdr:col>
      <xdr:colOff>258598</xdr:colOff>
      <xdr:row>17</xdr:row>
      <xdr:rowOff>229688</xdr:rowOff>
    </xdr:to>
    <xdr:sp macro="" textlink="">
      <xdr:nvSpPr>
        <xdr:cNvPr id="3" name="Line Callout 1 2"/>
        <xdr:cNvSpPr/>
      </xdr:nvSpPr>
      <xdr:spPr>
        <a:xfrm>
          <a:off x="8778089" y="2860595"/>
          <a:ext cx="1279829" cy="691413"/>
        </a:xfrm>
        <a:prstGeom prst="borderCallout1">
          <a:avLst>
            <a:gd name="adj1" fmla="val 46128"/>
            <a:gd name="adj2" fmla="val 99326"/>
            <a:gd name="adj3" fmla="val 22572"/>
            <a:gd name="adj4" fmla="val 144922"/>
          </a:avLst>
        </a:prstGeom>
        <a:solidFill>
          <a:schemeClr val="bg1"/>
        </a:solidFill>
        <a:ln w="6350">
          <a:solidFill>
            <a:schemeClr val="tx1"/>
          </a:solidFill>
          <a:tailEnd type="ova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ZA" sz="700">
              <a:solidFill>
                <a:sysClr val="windowText" lastClr="000000"/>
              </a:solidFill>
              <a:effectLst/>
              <a:latin typeface="Arial" pitchFamily="34" charset="0"/>
              <a:ea typeface="+mn-ea"/>
              <a:cs typeface="Arial" pitchFamily="34" charset="0"/>
            </a:rPr>
            <a:t>Each adoption team should enter into thiis</a:t>
          </a:r>
          <a:r>
            <a:rPr lang="en-ZA" sz="700" baseline="0">
              <a:solidFill>
                <a:sysClr val="windowText" lastClr="000000"/>
              </a:solidFill>
              <a:effectLst/>
              <a:latin typeface="Arial" pitchFamily="34" charset="0"/>
              <a:ea typeface="+mn-ea"/>
              <a:cs typeface="Arial" pitchFamily="34" charset="0"/>
            </a:rPr>
            <a:t> column the planned completion dates for each of the activities / indicators</a:t>
          </a:r>
          <a:endParaRPr lang="en-ZA" sz="800">
            <a:solidFill>
              <a:sysClr val="windowText" lastClr="000000"/>
            </a:solidFill>
            <a:latin typeface="Arial" pitchFamily="34" charset="0"/>
            <a:cs typeface="Arial" pitchFamily="34" charset="0"/>
          </a:endParaRPr>
        </a:p>
      </xdr:txBody>
    </xdr:sp>
    <xdr:clientData/>
  </xdr:twoCellAnchor>
  <xdr:twoCellAnchor editAs="oneCell">
    <xdr:from>
      <xdr:col>1</xdr:col>
      <xdr:colOff>10583</xdr:colOff>
      <xdr:row>31</xdr:row>
      <xdr:rowOff>84668</xdr:rowOff>
    </xdr:from>
    <xdr:to>
      <xdr:col>5</xdr:col>
      <xdr:colOff>1423208</xdr:colOff>
      <xdr:row>64</xdr:row>
      <xdr:rowOff>87420</xdr:rowOff>
    </xdr:to>
    <xdr:pic>
      <xdr:nvPicPr>
        <xdr:cNvPr id="4" name="Picture 3"/>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315383" y="19363268"/>
          <a:ext cx="4960408" cy="4269106"/>
        </a:xfrm>
        <a:prstGeom prst="rect">
          <a:avLst/>
        </a:prstGeom>
        <a:noFill/>
        <a:ln>
          <a:noFill/>
        </a:ln>
      </xdr:spPr>
    </xdr:pic>
    <xdr:clientData/>
  </xdr:twoCellAnchor>
  <xdr:twoCellAnchor>
    <xdr:from>
      <xdr:col>5</xdr:col>
      <xdr:colOff>1614438</xdr:colOff>
      <xdr:row>31</xdr:row>
      <xdr:rowOff>85629</xdr:rowOff>
    </xdr:from>
    <xdr:to>
      <xdr:col>9</xdr:col>
      <xdr:colOff>114490</xdr:colOff>
      <xdr:row>64</xdr:row>
      <xdr:rowOff>59266</xdr:rowOff>
    </xdr:to>
    <xdr:sp macro="" textlink="">
      <xdr:nvSpPr>
        <xdr:cNvPr id="5" name="TextBox 4"/>
        <xdr:cNvSpPr txBox="1"/>
      </xdr:nvSpPr>
      <xdr:spPr>
        <a:xfrm>
          <a:off x="5466771" y="8120496"/>
          <a:ext cx="3707052" cy="4164637"/>
        </a:xfrm>
        <a:prstGeom prst="rect">
          <a:avLst/>
        </a:prstGeom>
        <a:solidFill>
          <a:srgbClr val="1F497D">
            <a:lumMod val="20000"/>
            <a:lumOff val="80000"/>
          </a:srgbClr>
        </a:solidFill>
        <a:ln w="9525" cmpd="dbl">
          <a:solidFill>
            <a:sysClr val="windowText" lastClr="000000"/>
          </a:solidFill>
        </a:ln>
        <a:effectLst/>
      </xdr:spPr>
      <xdr:txBody>
        <a:bodyPr vertOverflow="clip" horzOverflow="clip" wrap="square" lIns="72000"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ZA" sz="9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Broad guide for estimation of % complete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10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In general it would be appropriate for the the estimates of %-age completion to be based on an estimate of time spent to date as a % of the  total time required for the work in question, with both time periods being estimates in person days, as opposed to calendar days.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For indicators involving data gathering and report / document  preparation, the following scale is likely to roughly approximate estimates based on work time. It is provided for guidance and to help ensure that the time required for report writing and finalisation of the document are not grossly underestimated.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0 %        No work yet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10 %      Required work planned and initiated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20 %      Early stages of data gathering</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30%       Late stages of data gathering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40 %      Required data gathered - write-up started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50 %      Analysis in progress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60 %      Data analysed</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70 %      First draft of document complete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80%       Review and comment process in progress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90 %      Document updated and edited </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100 %    Document finalised and posted, all work complete</a:t>
          </a:r>
          <a:r>
            <a:rPr kumimoji="0" lang="en-ZA"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a:t>
          </a:r>
        </a:p>
      </xdr:txBody>
    </xdr:sp>
    <xdr:clientData/>
  </xdr:twoCellAnchor>
  <xdr:twoCellAnchor>
    <xdr:from>
      <xdr:col>9</xdr:col>
      <xdr:colOff>211666</xdr:colOff>
      <xdr:row>31</xdr:row>
      <xdr:rowOff>105833</xdr:rowOff>
    </xdr:from>
    <xdr:to>
      <xdr:col>15</xdr:col>
      <xdr:colOff>148166</xdr:colOff>
      <xdr:row>64</xdr:row>
      <xdr:rowOff>42333</xdr:rowOff>
    </xdr:to>
    <xdr:grpSp>
      <xdr:nvGrpSpPr>
        <xdr:cNvPr id="9" name="Group 8"/>
        <xdr:cNvGrpSpPr/>
      </xdr:nvGrpSpPr>
      <xdr:grpSpPr>
        <a:xfrm>
          <a:off x="9012766" y="6468533"/>
          <a:ext cx="2432050" cy="4651375"/>
          <a:chOff x="9450916" y="19655897"/>
          <a:chExt cx="1662906" cy="3397249"/>
        </a:xfrm>
      </xdr:grpSpPr>
      <xdr:sp macro="" textlink="">
        <xdr:nvSpPr>
          <xdr:cNvPr id="10" name="TextBox 9"/>
          <xdr:cNvSpPr txBox="1"/>
        </xdr:nvSpPr>
        <xdr:spPr>
          <a:xfrm>
            <a:off x="9450916" y="19655897"/>
            <a:ext cx="1662906" cy="3397249"/>
          </a:xfrm>
          <a:prstGeom prst="rect">
            <a:avLst/>
          </a:prstGeom>
          <a:solidFill>
            <a:schemeClr val="tx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ZA" sz="800" b="1">
                <a:latin typeface="Arial" pitchFamily="34" charset="0"/>
                <a:cs typeface="Arial" pitchFamily="34" charset="0"/>
              </a:rPr>
              <a:t>Conditional  formatting on monthly scorecard</a:t>
            </a:r>
            <a:r>
              <a:rPr lang="en-ZA" sz="800" b="1" baseline="0">
                <a:latin typeface="Arial" pitchFamily="34" charset="0"/>
                <a:cs typeface="Arial" pitchFamily="34" charset="0"/>
              </a:rPr>
              <a:t> printout</a:t>
            </a:r>
          </a:p>
          <a:p>
            <a:pPr algn="ctr"/>
            <a:endParaRPr lang="en-ZA" sz="800" b="1">
              <a:latin typeface="Arial" pitchFamily="34" charset="0"/>
              <a:cs typeface="Arial" pitchFamily="34" charset="0"/>
            </a:endParaRPr>
          </a:p>
          <a:p>
            <a:r>
              <a:rPr lang="en-ZA" sz="800">
                <a:latin typeface="Arial" pitchFamily="34" charset="0"/>
                <a:cs typeface="Arial" pitchFamily="34" charset="0"/>
              </a:rPr>
              <a:t>The cells in this print out have been conditionally</a:t>
            </a:r>
            <a:r>
              <a:rPr lang="en-ZA" sz="800" baseline="0">
                <a:latin typeface="Arial" pitchFamily="34" charset="0"/>
                <a:cs typeface="Arial" pitchFamily="34" charset="0"/>
              </a:rPr>
              <a:t> formatted  as follows:</a:t>
            </a: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xdr:txBody>
      </xdr:sp>
      <xdr:sp macro="" textlink="">
        <xdr:nvSpPr>
          <xdr:cNvPr id="11" name="TextBox 10"/>
          <xdr:cNvSpPr txBox="1"/>
        </xdr:nvSpPr>
        <xdr:spPr>
          <a:xfrm>
            <a:off x="9520389" y="20257177"/>
            <a:ext cx="1535906" cy="375988"/>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White for cells where no data has yet been entered into the data entry sheet</a:t>
            </a:r>
          </a:p>
          <a:p>
            <a:endParaRPr lang="en-ZA" sz="800">
              <a:latin typeface="Arial" pitchFamily="34" charset="0"/>
              <a:cs typeface="Arial" pitchFamily="34" charset="0"/>
            </a:endParaRPr>
          </a:p>
        </xdr:txBody>
      </xdr:sp>
      <xdr:sp macro="" textlink="">
        <xdr:nvSpPr>
          <xdr:cNvPr id="12" name="TextBox 11"/>
          <xdr:cNvSpPr txBox="1"/>
        </xdr:nvSpPr>
        <xdr:spPr>
          <a:xfrm>
            <a:off x="9516343" y="21198275"/>
            <a:ext cx="1535906" cy="59254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Amber for cells where there has been no progress since the last  report, or where the  entered completion date is later than the  scheduled completion date</a:t>
            </a:r>
          </a:p>
          <a:p>
            <a:endParaRPr lang="en-ZA" sz="800">
              <a:latin typeface="Arial" pitchFamily="34" charset="0"/>
              <a:cs typeface="Arial" pitchFamily="34" charset="0"/>
            </a:endParaRPr>
          </a:p>
        </xdr:txBody>
      </xdr:sp>
      <xdr:sp macro="" textlink="">
        <xdr:nvSpPr>
          <xdr:cNvPr id="13" name="TextBox 12"/>
          <xdr:cNvSpPr txBox="1"/>
        </xdr:nvSpPr>
        <xdr:spPr>
          <a:xfrm>
            <a:off x="9514607" y="21868922"/>
            <a:ext cx="1535906" cy="494738"/>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Green </a:t>
            </a:r>
            <a:r>
              <a:rPr lang="en-ZA" sz="800" baseline="0">
                <a:solidFill>
                  <a:schemeClr val="dk1"/>
                </a:solidFill>
                <a:effectLst/>
                <a:latin typeface="+mn-lt"/>
                <a:ea typeface="+mn-ea"/>
                <a:cs typeface="+mn-cs"/>
              </a:rPr>
              <a:t>for cells where progress has been made or where the entered completion date is before the scheduled completion date</a:t>
            </a:r>
            <a:endParaRPr lang="en-ZA" sz="800">
              <a:latin typeface="Arial" pitchFamily="34" charset="0"/>
              <a:cs typeface="Arial" pitchFamily="34" charset="0"/>
            </a:endParaRPr>
          </a:p>
        </xdr:txBody>
      </xdr:sp>
      <xdr:sp macro="" textlink="">
        <xdr:nvSpPr>
          <xdr:cNvPr id="14" name="TextBox 13"/>
          <xdr:cNvSpPr txBox="1"/>
        </xdr:nvSpPr>
        <xdr:spPr>
          <a:xfrm>
            <a:off x="9516534" y="22458380"/>
            <a:ext cx="1535906" cy="532340"/>
          </a:xfrm>
          <a:prstGeom prst="rect">
            <a:avLst/>
          </a:prstGeom>
          <a:solidFill>
            <a:srgbClr val="FF66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Dark pink for cells where the activity is still in progress  after the scheduled completion date  has passed</a:t>
            </a:r>
          </a:p>
          <a:p>
            <a:pPr marL="0" marR="0" lvl="0" indent="0" defTabSz="914400" eaLnBrk="1" fontAlgn="auto" latinLnBrk="0" hangingPunct="1">
              <a:lnSpc>
                <a:spcPct val="100000"/>
              </a:lnSpc>
              <a:spcBef>
                <a:spcPts val="0"/>
              </a:spcBef>
              <a:spcAft>
                <a:spcPts val="0"/>
              </a:spcAft>
              <a:buClrTx/>
              <a:buSzTx/>
              <a:buFontTx/>
              <a:buNone/>
              <a:tabLst/>
              <a:defRPr/>
            </a:pPr>
            <a:endParaRPr lang="en-ZA" sz="800">
              <a:latin typeface="Arial" pitchFamily="34" charset="0"/>
              <a:cs typeface="Arial" pitchFamily="34" charset="0"/>
            </a:endParaRPr>
          </a:p>
        </xdr:txBody>
      </xdr:sp>
    </xdr:grpSp>
    <xdr:clientData/>
  </xdr:twoCellAnchor>
  <xdr:twoCellAnchor>
    <xdr:from>
      <xdr:col>15</xdr:col>
      <xdr:colOff>364066</xdr:colOff>
      <xdr:row>31</xdr:row>
      <xdr:rowOff>131236</xdr:rowOff>
    </xdr:from>
    <xdr:to>
      <xdr:col>16</xdr:col>
      <xdr:colOff>311149</xdr:colOff>
      <xdr:row>49</xdr:row>
      <xdr:rowOff>86591</xdr:rowOff>
    </xdr:to>
    <xdr:sp macro="" textlink="">
      <xdr:nvSpPr>
        <xdr:cNvPr id="15" name="TextBox 14"/>
        <xdr:cNvSpPr txBox="1"/>
      </xdr:nvSpPr>
      <xdr:spPr>
        <a:xfrm>
          <a:off x="11618806" y="19409836"/>
          <a:ext cx="1684443" cy="2363275"/>
        </a:xfrm>
        <a:prstGeom prst="rect">
          <a:avLst/>
        </a:prstGeom>
        <a:solidFill>
          <a:schemeClr val="tx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ZA" sz="800" b="1">
              <a:latin typeface="Arial" pitchFamily="34" charset="0"/>
              <a:cs typeface="Arial" pitchFamily="34" charset="0"/>
            </a:rPr>
            <a:t>Conditional  formatting on 12-</a:t>
          </a:r>
          <a:r>
            <a:rPr lang="en-ZA" sz="800" b="1" baseline="0">
              <a:latin typeface="Arial" pitchFamily="34" charset="0"/>
              <a:cs typeface="Arial" pitchFamily="34" charset="0"/>
            </a:rPr>
            <a:t>month data entry sheet</a:t>
          </a:r>
        </a:p>
        <a:p>
          <a:pPr algn="ctr"/>
          <a:endParaRPr lang="en-ZA" sz="800" b="1">
            <a:latin typeface="Arial" pitchFamily="34" charset="0"/>
            <a:cs typeface="Arial" pitchFamily="34" charset="0"/>
          </a:endParaRPr>
        </a:p>
        <a:p>
          <a:r>
            <a:rPr lang="en-ZA" sz="800" baseline="0">
              <a:latin typeface="Arial" pitchFamily="34" charset="0"/>
              <a:cs typeface="Arial" pitchFamily="34" charset="0"/>
            </a:rPr>
            <a:t>The cells in the 12-month data entry sheet have been  conditionally formatted  to grey out the remaining cells in a row once the completion date has been entered. </a:t>
          </a:r>
        </a:p>
        <a:p>
          <a:endParaRPr lang="en-ZA" sz="800" baseline="0">
            <a:latin typeface="Arial" pitchFamily="34" charset="0"/>
            <a:cs typeface="Arial" pitchFamily="34" charset="0"/>
          </a:endParaRPr>
        </a:p>
        <a:p>
          <a:r>
            <a:rPr lang="en-ZA" sz="800" baseline="0">
              <a:latin typeface="Arial" pitchFamily="34" charset="0"/>
              <a:cs typeface="Arial" pitchFamily="34" charset="0"/>
            </a:rPr>
            <a:t>The data  entry table  otherwise contains no formulas so values may be entered , deleted  and changed in the sheet without affecting the conditional formatting .</a:t>
          </a:r>
        </a:p>
        <a:p>
          <a:endParaRPr lang="en-ZA" sz="800" baseline="0">
            <a:latin typeface="Arial" pitchFamily="34" charset="0"/>
            <a:cs typeface="Arial" pitchFamily="34" charset="0"/>
          </a:endParaRPr>
        </a:p>
        <a:p>
          <a:r>
            <a:rPr lang="en-ZA" sz="800" baseline="0">
              <a:latin typeface="Arial" pitchFamily="34" charset="0"/>
              <a:cs typeface="Arial" pitchFamily="34" charset="0"/>
            </a:rPr>
            <a:t>The corrected values in the data entry sheet will be pulled through into the monthly scorecard printout.</a:t>
          </a: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xdr:txBody>
    </xdr:sp>
    <xdr:clientData/>
  </xdr:twoCellAnchor>
  <xdr:twoCellAnchor>
    <xdr:from>
      <xdr:col>7</xdr:col>
      <xdr:colOff>416891</xdr:colOff>
      <xdr:row>8</xdr:row>
      <xdr:rowOff>13127</xdr:rowOff>
    </xdr:from>
    <xdr:to>
      <xdr:col>12</xdr:col>
      <xdr:colOff>37655</xdr:colOff>
      <xdr:row>13</xdr:row>
      <xdr:rowOff>110850</xdr:rowOff>
    </xdr:to>
    <xdr:sp macro="" textlink="">
      <xdr:nvSpPr>
        <xdr:cNvPr id="16" name="Line Callout 1 15"/>
        <xdr:cNvSpPr/>
      </xdr:nvSpPr>
      <xdr:spPr>
        <a:xfrm>
          <a:off x="8592062" y="1548013"/>
          <a:ext cx="1623736" cy="968580"/>
        </a:xfrm>
        <a:prstGeom prst="borderCallout1">
          <a:avLst>
            <a:gd name="adj1" fmla="val 127"/>
            <a:gd name="adj2" fmla="val 48919"/>
            <a:gd name="adj3" fmla="val -119596"/>
            <a:gd name="adj4" fmla="val 124916"/>
          </a:avLst>
        </a:prstGeom>
        <a:solidFill>
          <a:schemeClr val="bg1"/>
        </a:solidFill>
        <a:ln w="6350">
          <a:solidFill>
            <a:schemeClr val="tx1"/>
          </a:solidFill>
          <a:tailEnd type="ova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ZA" sz="800">
              <a:solidFill>
                <a:sysClr val="windowText" lastClr="000000"/>
              </a:solidFill>
              <a:latin typeface="Arial" pitchFamily="34" charset="0"/>
              <a:cs typeface="Arial" pitchFamily="34" charset="0"/>
            </a:rPr>
            <a:t>The month of the scorecard report </a:t>
          </a:r>
          <a:r>
            <a:rPr lang="en-ZA" sz="800" b="1">
              <a:solidFill>
                <a:srgbClr val="FF0000"/>
              </a:solidFill>
              <a:latin typeface="Arial" pitchFamily="34" charset="0"/>
              <a:cs typeface="Arial" pitchFamily="34" charset="0"/>
            </a:rPr>
            <a:t>must</a:t>
          </a:r>
          <a:r>
            <a:rPr lang="en-ZA" sz="800">
              <a:solidFill>
                <a:sysClr val="windowText" lastClr="000000"/>
              </a:solidFill>
              <a:latin typeface="Arial" pitchFamily="34" charset="0"/>
              <a:cs typeface="Arial" pitchFamily="34" charset="0"/>
            </a:rPr>
            <a:t> be entered in this cell in the example three letter month format</a:t>
          </a:r>
          <a:r>
            <a:rPr lang="en-ZA" sz="800" baseline="0">
              <a:solidFill>
                <a:sysClr val="windowText" lastClr="000000"/>
              </a:solidFill>
              <a:latin typeface="Arial" pitchFamily="34" charset="0"/>
              <a:cs typeface="Arial" pitchFamily="34" charset="0"/>
            </a:rPr>
            <a:t>, to enable the correct data to be pulled through from the 12-month data entry table </a:t>
          </a:r>
          <a:endParaRPr lang="en-ZA" sz="800">
            <a:solidFill>
              <a:sysClr val="windowText" lastClr="000000"/>
            </a:solidFill>
            <a:latin typeface="Arial" pitchFamily="34" charset="0"/>
            <a:cs typeface="Arial" pitchFamily="34" charset="0"/>
          </a:endParaRPr>
        </a:p>
      </xdr:txBody>
    </xdr:sp>
    <xdr:clientData/>
  </xdr:twoCellAnchor>
  <xdr:twoCellAnchor>
    <xdr:from>
      <xdr:col>17</xdr:col>
      <xdr:colOff>219748</xdr:colOff>
      <xdr:row>31</xdr:row>
      <xdr:rowOff>112956</xdr:rowOff>
    </xdr:from>
    <xdr:to>
      <xdr:col>25</xdr:col>
      <xdr:colOff>296334</xdr:colOff>
      <xdr:row>49</xdr:row>
      <xdr:rowOff>95250</xdr:rowOff>
    </xdr:to>
    <xdr:sp macro="" textlink="">
      <xdr:nvSpPr>
        <xdr:cNvPr id="18" name="TextBox 17"/>
        <xdr:cNvSpPr txBox="1"/>
      </xdr:nvSpPr>
      <xdr:spPr>
        <a:xfrm>
          <a:off x="13623328" y="19391556"/>
          <a:ext cx="3368426" cy="2390214"/>
        </a:xfrm>
        <a:prstGeom prst="rect">
          <a:avLst/>
        </a:prstGeom>
        <a:solidFill>
          <a:schemeClr val="tx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ZA" sz="800" b="1">
              <a:latin typeface="Arial" pitchFamily="34" charset="0"/>
              <a:cs typeface="Arial" pitchFamily="34" charset="0"/>
            </a:rPr>
            <a:t>Procedure for using the above M&amp;E Framework tables</a:t>
          </a:r>
          <a:endParaRPr lang="en-ZA" sz="800" b="1" baseline="0">
            <a:latin typeface="Arial" pitchFamily="34" charset="0"/>
            <a:cs typeface="Arial" pitchFamily="34" charset="0"/>
          </a:endParaRPr>
        </a:p>
        <a:p>
          <a:pPr algn="ctr"/>
          <a:endParaRPr lang="en-ZA" sz="800" b="1">
            <a:latin typeface="Arial" pitchFamily="34" charset="0"/>
            <a:cs typeface="Arial" pitchFamily="34" charset="0"/>
          </a:endParaRPr>
        </a:p>
        <a:p>
          <a:r>
            <a:rPr lang="en-ZA" sz="800" b="1" baseline="0">
              <a:latin typeface="Arial" pitchFamily="34" charset="0"/>
              <a:cs typeface="Arial" pitchFamily="34" charset="0"/>
            </a:rPr>
            <a:t>Step 1</a:t>
          </a:r>
          <a:r>
            <a:rPr lang="en-ZA" sz="800" baseline="0">
              <a:latin typeface="Arial" pitchFamily="34" charset="0"/>
              <a:cs typeface="Arial" pitchFamily="34" charset="0"/>
            </a:rPr>
            <a:t>: Plan work on the leading practice for the year in question entering the planned completion date for each indicator in the monthly print out table</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Step 2</a:t>
          </a:r>
          <a:r>
            <a:rPr lang="en-ZA" sz="800" baseline="0">
              <a:latin typeface="Arial" pitchFamily="34" charset="0"/>
              <a:cs typeface="Arial" pitchFamily="34" charset="0"/>
            </a:rPr>
            <a:t>: Enter the relevant data for December of the previous year in the 12 month data entry table.</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Step 3:</a:t>
          </a:r>
          <a:r>
            <a:rPr lang="en-ZA" sz="800" baseline="0">
              <a:latin typeface="Arial" pitchFamily="34" charset="0"/>
              <a:cs typeface="Arial" pitchFamily="34" charset="0"/>
            </a:rPr>
            <a:t> At the end of each month enter tinto the 12 month data entry table the relevant data for the two measures for each of the indicators for the leading practice in question</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Step 4:</a:t>
          </a:r>
          <a:r>
            <a:rPr lang="en-ZA" sz="800" baseline="0">
              <a:latin typeface="Arial" pitchFamily="34" charset="0"/>
              <a:cs typeface="Arial" pitchFamily="34" charset="0"/>
            </a:rPr>
            <a:t> Enter the three digit month indicator in the top right hand cell of the monthly print out table . The table will then  be automatically updated and may then be printed. for the month in question. </a:t>
          </a:r>
        </a:p>
        <a:p>
          <a:endParaRPr lang="en-ZA" sz="800" baseline="0">
            <a:latin typeface="Arial" pitchFamily="34" charset="0"/>
            <a:cs typeface="Arial" pitchFamily="34" charset="0"/>
          </a:endParaRPr>
        </a:p>
        <a:p>
          <a:r>
            <a:rPr lang="en-ZA" sz="800" b="1" baseline="0">
              <a:latin typeface="Arial" pitchFamily="34" charset="0"/>
              <a:cs typeface="Arial" pitchFamily="34" charset="0"/>
            </a:rPr>
            <a:t>Note: </a:t>
          </a:r>
          <a:r>
            <a:rPr lang="en-ZA" sz="800" baseline="0">
              <a:latin typeface="Arial" pitchFamily="34" charset="0"/>
              <a:cs typeface="Arial" pitchFamily="34" charset="0"/>
            </a:rPr>
            <a:t>Apart form the planned completion date on the pmonthly rint out table, all data entries / corrections should be made on the 12 month data entry table</a:t>
          </a: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a:p>
          <a:endParaRPr lang="en-ZA" sz="800" baseline="0">
            <a:latin typeface="Arial" pitchFamily="34" charset="0"/>
            <a:cs typeface="Arial" pitchFamily="34" charset="0"/>
          </a:endParaRPr>
        </a:p>
      </xdr:txBody>
    </xdr:sp>
    <xdr:clientData/>
  </xdr:twoCellAnchor>
  <xdr:twoCellAnchor>
    <xdr:from>
      <xdr:col>9</xdr:col>
      <xdr:colOff>292348</xdr:colOff>
      <xdr:row>41</xdr:row>
      <xdr:rowOff>105833</xdr:rowOff>
    </xdr:from>
    <xdr:to>
      <xdr:col>15</xdr:col>
      <xdr:colOff>91289</xdr:colOff>
      <xdr:row>45</xdr:row>
      <xdr:rowOff>45956</xdr:rowOff>
    </xdr:to>
    <xdr:sp macro="" textlink="">
      <xdr:nvSpPr>
        <xdr:cNvPr id="19" name="TextBox 18"/>
        <xdr:cNvSpPr txBox="1"/>
      </xdr:nvSpPr>
      <xdr:spPr>
        <a:xfrm>
          <a:off x="9319807" y="10836586"/>
          <a:ext cx="1663600" cy="44214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0" i="0" u="none" strike="noStrike" kern="0" cap="none" spc="0" normalizeH="0" baseline="0" noProof="0">
              <a:ln>
                <a:noFill/>
              </a:ln>
              <a:solidFill>
                <a:prstClr val="black"/>
              </a:solidFill>
              <a:effectLst/>
              <a:uLnTx/>
              <a:uFillTx/>
              <a:latin typeface="Arial" pitchFamily="34" charset="0"/>
              <a:ea typeface="+mn-ea"/>
              <a:cs typeface="Arial" pitchFamily="34" charset="0"/>
            </a:rPr>
            <a:t>Yellow for cells where the planned completion date has not yet been entered</a:t>
          </a:r>
        </a:p>
        <a:p>
          <a:endParaRPr lang="en-ZA" sz="800">
            <a:latin typeface="Arial" pitchFamily="34" charset="0"/>
            <a:cs typeface="Arial" pitchFamily="34" charset="0"/>
          </a:endParaRPr>
        </a:p>
      </xdr:txBody>
    </xdr:sp>
    <xdr:clientData/>
  </xdr:twoCellAnchor>
  <xdr:twoCellAnchor>
    <xdr:from>
      <xdr:col>45</xdr:col>
      <xdr:colOff>8467</xdr:colOff>
      <xdr:row>10</xdr:row>
      <xdr:rowOff>116608</xdr:rowOff>
    </xdr:from>
    <xdr:to>
      <xdr:col>51</xdr:col>
      <xdr:colOff>0</xdr:colOff>
      <xdr:row>10</xdr:row>
      <xdr:rowOff>116609</xdr:rowOff>
    </xdr:to>
    <xdr:cxnSp macro="">
      <xdr:nvCxnSpPr>
        <xdr:cNvPr id="111" name="Straight Connector 110"/>
        <xdr:cNvCxnSpPr/>
      </xdr:nvCxnSpPr>
      <xdr:spPr>
        <a:xfrm>
          <a:off x="27697642" y="23500483"/>
          <a:ext cx="448733" cy="1"/>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0</xdr:colOff>
      <xdr:row>11</xdr:row>
      <xdr:rowOff>169332</xdr:rowOff>
    </xdr:from>
    <xdr:to>
      <xdr:col>46</xdr:col>
      <xdr:colOff>67733</xdr:colOff>
      <xdr:row>11</xdr:row>
      <xdr:rowOff>169333</xdr:rowOff>
    </xdr:to>
    <xdr:cxnSp macro="">
      <xdr:nvCxnSpPr>
        <xdr:cNvPr id="112" name="Straight Connector 111"/>
        <xdr:cNvCxnSpPr/>
      </xdr:nvCxnSpPr>
      <xdr:spPr>
        <a:xfrm>
          <a:off x="27689175" y="23762757"/>
          <a:ext cx="143933" cy="1"/>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16934</xdr:colOff>
      <xdr:row>14</xdr:row>
      <xdr:rowOff>169333</xdr:rowOff>
    </xdr:from>
    <xdr:to>
      <xdr:col>48</xdr:col>
      <xdr:colOff>8467</xdr:colOff>
      <xdr:row>14</xdr:row>
      <xdr:rowOff>169334</xdr:rowOff>
    </xdr:to>
    <xdr:cxnSp macro="">
      <xdr:nvCxnSpPr>
        <xdr:cNvPr id="125" name="Straight Connector 124"/>
        <xdr:cNvCxnSpPr/>
      </xdr:nvCxnSpPr>
      <xdr:spPr>
        <a:xfrm>
          <a:off x="27706109" y="23972308"/>
          <a:ext cx="220133" cy="1"/>
        </a:xfrm>
        <a:prstGeom prst="line">
          <a:avLst/>
        </a:prstGeom>
        <a:ln w="44450">
          <a:solidFill>
            <a:schemeClr val="tx2">
              <a:lumMod val="40000"/>
              <a:lumOff val="60000"/>
            </a:schemeClr>
          </a:solidFill>
          <a:prstDash val="sysDot"/>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48</xdr:col>
      <xdr:colOff>0</xdr:colOff>
      <xdr:row>15</xdr:row>
      <xdr:rowOff>177799</xdr:rowOff>
    </xdr:from>
    <xdr:to>
      <xdr:col>49</xdr:col>
      <xdr:colOff>67733</xdr:colOff>
      <xdr:row>15</xdr:row>
      <xdr:rowOff>177800</xdr:rowOff>
    </xdr:to>
    <xdr:cxnSp macro="">
      <xdr:nvCxnSpPr>
        <xdr:cNvPr id="126" name="Straight Connector 125"/>
        <xdr:cNvCxnSpPr/>
      </xdr:nvCxnSpPr>
      <xdr:spPr>
        <a:xfrm>
          <a:off x="27917775" y="24190324"/>
          <a:ext cx="143933" cy="1"/>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48</xdr:col>
      <xdr:colOff>0</xdr:colOff>
      <xdr:row>16</xdr:row>
      <xdr:rowOff>186265</xdr:rowOff>
    </xdr:from>
    <xdr:to>
      <xdr:col>51</xdr:col>
      <xdr:colOff>0</xdr:colOff>
      <xdr:row>16</xdr:row>
      <xdr:rowOff>186267</xdr:rowOff>
    </xdr:to>
    <xdr:cxnSp macro="">
      <xdr:nvCxnSpPr>
        <xdr:cNvPr id="127" name="Straight Connector 126"/>
        <xdr:cNvCxnSpPr/>
      </xdr:nvCxnSpPr>
      <xdr:spPr>
        <a:xfrm>
          <a:off x="27917775" y="24355000"/>
          <a:ext cx="228600" cy="2"/>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25400</xdr:colOff>
      <xdr:row>17</xdr:row>
      <xdr:rowOff>120841</xdr:rowOff>
    </xdr:from>
    <xdr:to>
      <xdr:col>51</xdr:col>
      <xdr:colOff>76199</xdr:colOff>
      <xdr:row>17</xdr:row>
      <xdr:rowOff>120843</xdr:rowOff>
    </xdr:to>
    <xdr:cxnSp macro="">
      <xdr:nvCxnSpPr>
        <xdr:cNvPr id="128" name="Straight Connector 127"/>
        <xdr:cNvCxnSpPr/>
      </xdr:nvCxnSpPr>
      <xdr:spPr>
        <a:xfrm>
          <a:off x="28095575" y="24476266"/>
          <a:ext cx="126999" cy="2"/>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48</xdr:col>
      <xdr:colOff>16934</xdr:colOff>
      <xdr:row>18</xdr:row>
      <xdr:rowOff>152400</xdr:rowOff>
    </xdr:from>
    <xdr:to>
      <xdr:col>52</xdr:col>
      <xdr:colOff>8467</xdr:colOff>
      <xdr:row>18</xdr:row>
      <xdr:rowOff>152400</xdr:rowOff>
    </xdr:to>
    <xdr:cxnSp macro="">
      <xdr:nvCxnSpPr>
        <xdr:cNvPr id="129" name="Straight Connector 128"/>
        <xdr:cNvCxnSpPr/>
      </xdr:nvCxnSpPr>
      <xdr:spPr>
        <a:xfrm>
          <a:off x="27934709" y="24717375"/>
          <a:ext cx="296333" cy="0"/>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48</xdr:col>
      <xdr:colOff>42334</xdr:colOff>
      <xdr:row>19</xdr:row>
      <xdr:rowOff>211665</xdr:rowOff>
    </xdr:from>
    <xdr:to>
      <xdr:col>52</xdr:col>
      <xdr:colOff>67733</xdr:colOff>
      <xdr:row>19</xdr:row>
      <xdr:rowOff>211667</xdr:rowOff>
    </xdr:to>
    <xdr:cxnSp macro="">
      <xdr:nvCxnSpPr>
        <xdr:cNvPr id="130" name="Straight Connector 129"/>
        <xdr:cNvCxnSpPr/>
      </xdr:nvCxnSpPr>
      <xdr:spPr>
        <a:xfrm>
          <a:off x="27960109" y="24986190"/>
          <a:ext cx="330199" cy="2"/>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0</xdr:colOff>
      <xdr:row>22</xdr:row>
      <xdr:rowOff>194732</xdr:rowOff>
    </xdr:from>
    <xdr:to>
      <xdr:col>53</xdr:col>
      <xdr:colOff>0</xdr:colOff>
      <xdr:row>22</xdr:row>
      <xdr:rowOff>194734</xdr:rowOff>
    </xdr:to>
    <xdr:cxnSp macro="">
      <xdr:nvCxnSpPr>
        <xdr:cNvPr id="145" name="Straight Connector 144"/>
        <xdr:cNvCxnSpPr/>
      </xdr:nvCxnSpPr>
      <xdr:spPr>
        <a:xfrm>
          <a:off x="27689175" y="25293107"/>
          <a:ext cx="609600" cy="2"/>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52</xdr:col>
      <xdr:colOff>16933</xdr:colOff>
      <xdr:row>23</xdr:row>
      <xdr:rowOff>177799</xdr:rowOff>
    </xdr:from>
    <xdr:to>
      <xdr:col>54</xdr:col>
      <xdr:colOff>8467</xdr:colOff>
      <xdr:row>23</xdr:row>
      <xdr:rowOff>177800</xdr:rowOff>
    </xdr:to>
    <xdr:cxnSp macro="">
      <xdr:nvCxnSpPr>
        <xdr:cNvPr id="146" name="Straight Connector 145"/>
        <xdr:cNvCxnSpPr/>
      </xdr:nvCxnSpPr>
      <xdr:spPr>
        <a:xfrm flipV="1">
          <a:off x="28239508" y="25485724"/>
          <a:ext cx="143934" cy="1"/>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55</xdr:col>
      <xdr:colOff>0</xdr:colOff>
      <xdr:row>25</xdr:row>
      <xdr:rowOff>252460</xdr:rowOff>
    </xdr:from>
    <xdr:to>
      <xdr:col>56</xdr:col>
      <xdr:colOff>67734</xdr:colOff>
      <xdr:row>25</xdr:row>
      <xdr:rowOff>252462</xdr:rowOff>
    </xdr:to>
    <xdr:cxnSp macro="">
      <xdr:nvCxnSpPr>
        <xdr:cNvPr id="147" name="Straight Connector 146"/>
        <xdr:cNvCxnSpPr/>
      </xdr:nvCxnSpPr>
      <xdr:spPr>
        <a:xfrm flipV="1">
          <a:off x="28451175" y="25865185"/>
          <a:ext cx="143934" cy="2"/>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54</xdr:col>
      <xdr:colOff>0</xdr:colOff>
      <xdr:row>24</xdr:row>
      <xdr:rowOff>199349</xdr:rowOff>
    </xdr:from>
    <xdr:to>
      <xdr:col>56</xdr:col>
      <xdr:colOff>1</xdr:colOff>
      <xdr:row>24</xdr:row>
      <xdr:rowOff>207818</xdr:rowOff>
    </xdr:to>
    <xdr:cxnSp macro="">
      <xdr:nvCxnSpPr>
        <xdr:cNvPr id="148" name="Straight Connector 147"/>
        <xdr:cNvCxnSpPr/>
      </xdr:nvCxnSpPr>
      <xdr:spPr>
        <a:xfrm flipV="1">
          <a:off x="28374975" y="25648244"/>
          <a:ext cx="152401" cy="849"/>
        </a:xfrm>
        <a:prstGeom prst="line">
          <a:avLst/>
        </a:prstGeom>
        <a:ln w="44450">
          <a:solidFill>
            <a:schemeClr val="tx2">
              <a:lumMod val="40000"/>
              <a:lumOff val="60000"/>
            </a:schemeClr>
          </a:solidFil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82</xdr:col>
      <xdr:colOff>54429</xdr:colOff>
      <xdr:row>27</xdr:row>
      <xdr:rowOff>65314</xdr:rowOff>
    </xdr:from>
    <xdr:to>
      <xdr:col>85</xdr:col>
      <xdr:colOff>46258</xdr:colOff>
      <xdr:row>44</xdr:row>
      <xdr:rowOff>18029</xdr:rowOff>
    </xdr:to>
    <xdr:sp macro="" textlink="">
      <xdr:nvSpPr>
        <xdr:cNvPr id="34" name="TextBox 33"/>
        <xdr:cNvSpPr txBox="1"/>
      </xdr:nvSpPr>
      <xdr:spPr>
        <a:xfrm>
          <a:off x="28956000" y="8120743"/>
          <a:ext cx="1472287" cy="2086315"/>
        </a:xfrm>
        <a:prstGeom prst="rect">
          <a:avLst/>
        </a:prstGeom>
        <a:solidFill>
          <a:srgbClr val="1F497D">
            <a:lumMod val="20000"/>
            <a:lumOff val="80000"/>
          </a:srgbClr>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Note:</a:t>
          </a: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Initially, the originally planned completion dates should be entered into </a:t>
          </a:r>
          <a:r>
            <a:rPr kumimoji="0" lang="en-ZA"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both</a:t>
          </a: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of the above two columns. The currently agreed column would then be updated when a new completion date is necessary and has been agreed upon. Both columns currently contain default completion dates set at 1 Jan 2030 - when planned dates are entered they will be displayed in clear cells using black font.</a:t>
          </a:r>
        </a:p>
      </xdr:txBody>
    </xdr:sp>
    <xdr:clientData/>
  </xdr:twoCellAnchor>
  <xdr:twoCellAnchor>
    <xdr:from>
      <xdr:col>86</xdr:col>
      <xdr:colOff>87085</xdr:colOff>
      <xdr:row>26</xdr:row>
      <xdr:rowOff>0</xdr:rowOff>
    </xdr:from>
    <xdr:to>
      <xdr:col>87</xdr:col>
      <xdr:colOff>382219</xdr:colOff>
      <xdr:row>44</xdr:row>
      <xdr:rowOff>15240</xdr:rowOff>
    </xdr:to>
    <xdr:sp macro="" textlink="">
      <xdr:nvSpPr>
        <xdr:cNvPr id="36" name="TextBox 35"/>
        <xdr:cNvSpPr txBox="1"/>
      </xdr:nvSpPr>
      <xdr:spPr>
        <a:xfrm>
          <a:off x="30681385" y="5844540"/>
          <a:ext cx="706614" cy="2202180"/>
        </a:xfrm>
        <a:prstGeom prst="rect">
          <a:avLst/>
        </a:prstGeom>
        <a:solidFill>
          <a:srgbClr val="1F497D">
            <a:lumMod val="20000"/>
            <a:lumOff val="80000"/>
          </a:srgbClr>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ZA" sz="800" b="1"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Note:</a:t>
          </a:r>
          <a:r>
            <a:rPr kumimoji="0" lang="en-ZA" sz="800" b="0" i="0" u="none" strike="noStrike" kern="0" cap="none" spc="0" normalizeH="0" baseline="0" noProof="0">
              <a:ln>
                <a:noFill/>
              </a:ln>
              <a:solidFill>
                <a:sysClr val="windowText" lastClr="000000"/>
              </a:solidFill>
              <a:effectLst/>
              <a:uLnTx/>
              <a:uFillTx/>
              <a:latin typeface="Arial" pitchFamily="34" charset="0"/>
              <a:ea typeface="+mn-ea"/>
              <a:cs typeface="Arial" pitchFamily="34" charset="0"/>
            </a:rPr>
            <a:t> These two columns will be hidden as they are purely used to preserve the completion dates for printing in the scorecard when it is printed for later months.</a:t>
          </a:r>
        </a:p>
      </xdr:txBody>
    </xdr:sp>
    <xdr:clientData/>
  </xdr:twoCellAnchor>
  <xdr:twoCellAnchor>
    <xdr:from>
      <xdr:col>58</xdr:col>
      <xdr:colOff>32657</xdr:colOff>
      <xdr:row>10</xdr:row>
      <xdr:rowOff>10886</xdr:rowOff>
    </xdr:from>
    <xdr:to>
      <xdr:col>58</xdr:col>
      <xdr:colOff>43542</xdr:colOff>
      <xdr:row>26</xdr:row>
      <xdr:rowOff>0</xdr:rowOff>
    </xdr:to>
    <xdr:cxnSp macro="">
      <xdr:nvCxnSpPr>
        <xdr:cNvPr id="6" name="Straight Connector 5"/>
        <xdr:cNvCxnSpPr/>
      </xdr:nvCxnSpPr>
      <xdr:spPr>
        <a:xfrm>
          <a:off x="27061886" y="1730829"/>
          <a:ext cx="10885" cy="4876800"/>
        </a:xfrm>
        <a:prstGeom prst="line">
          <a:avLst/>
        </a:prstGeom>
        <a:ln w="25400">
          <a:solidFill>
            <a:schemeClr val="tx1"/>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0</xdr:colOff>
      <xdr:row>14</xdr:row>
      <xdr:rowOff>206829</xdr:rowOff>
    </xdr:from>
    <xdr:to>
      <xdr:col>80</xdr:col>
      <xdr:colOff>16933</xdr:colOff>
      <xdr:row>18</xdr:row>
      <xdr:rowOff>93133</xdr:rowOff>
    </xdr:to>
    <xdr:sp macro="" textlink="">
      <xdr:nvSpPr>
        <xdr:cNvPr id="17" name="TextBox 16"/>
        <xdr:cNvSpPr txBox="1"/>
      </xdr:nvSpPr>
      <xdr:spPr>
        <a:xfrm>
          <a:off x="27262667" y="2712962"/>
          <a:ext cx="1464733" cy="970038"/>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b="1">
              <a:latin typeface="Arial" pitchFamily="34" charset="0"/>
              <a:cs typeface="Arial" pitchFamily="34" charset="0"/>
            </a:rPr>
            <a:t>Note</a:t>
          </a:r>
          <a:r>
            <a:rPr lang="en-US" sz="800">
              <a:latin typeface="Arial" pitchFamily="34" charset="0"/>
              <a:cs typeface="Arial" pitchFamily="34" charset="0"/>
            </a:rPr>
            <a:t>: Regarding the</a:t>
          </a:r>
          <a:r>
            <a:rPr kumimoji="0" lang="en-US" sz="800" b="0" i="0" u="none" strike="noStrike" kern="0" cap="none" spc="0" normalizeH="0" baseline="0" noProof="0">
              <a:ln>
                <a:noFill/>
              </a:ln>
              <a:solidFill>
                <a:prstClr val="black"/>
              </a:solidFill>
              <a:effectLst/>
              <a:uLnTx/>
              <a:uFillTx/>
              <a:latin typeface="Arial" pitchFamily="34" charset="0"/>
              <a:ea typeface="+mn-ea"/>
              <a:cs typeface="Arial" pitchFamily="34" charset="0"/>
            </a:rPr>
            <a:t> use of this chart for planning and updating purposes, please see</a:t>
          </a:r>
          <a:r>
            <a:rPr lang="en-US" sz="800">
              <a:latin typeface="Arial" pitchFamily="34" charset="0"/>
              <a:cs typeface="Arial" pitchFamily="34" charset="0"/>
            </a:rPr>
            <a:t> notes 1 to 4 on the planning chart of the team</a:t>
          </a:r>
          <a:r>
            <a:rPr lang="en-US" sz="800" baseline="0">
              <a:latin typeface="Arial" pitchFamily="34" charset="0"/>
              <a:cs typeface="Arial" pitchFamily="34" charset="0"/>
            </a:rPr>
            <a:t> leading practice scorecard.</a:t>
          </a:r>
          <a:r>
            <a:rPr lang="en-US" sz="800">
              <a:latin typeface="Arial" pitchFamily="34" charset="0"/>
              <a:cs typeface="Arial"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17</xdr:col>
      <xdr:colOff>247650</xdr:colOff>
      <xdr:row>14</xdr:row>
      <xdr:rowOff>0</xdr:rowOff>
    </xdr:from>
    <xdr:to>
      <xdr:col>26</xdr:col>
      <xdr:colOff>304800</xdr:colOff>
      <xdr:row>24</xdr:row>
      <xdr:rowOff>95250</xdr:rowOff>
    </xdr:to>
    <xdr:sp macro="" textlink="">
      <xdr:nvSpPr>
        <xdr:cNvPr id="3" name="Rectangle 2"/>
        <xdr:cNvSpPr/>
      </xdr:nvSpPr>
      <xdr:spPr>
        <a:xfrm>
          <a:off x="14763750" y="5105400"/>
          <a:ext cx="5238750" cy="200025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ZA" sz="1400" b="1">
              <a:solidFill>
                <a:sysClr val="windowText" lastClr="000000"/>
              </a:solidFill>
              <a:latin typeface="Arial" pitchFamily="34" charset="0"/>
              <a:cs typeface="Arial" pitchFamily="34" charset="0"/>
            </a:rPr>
            <a:t>Cells</a:t>
          </a:r>
          <a:r>
            <a:rPr lang="en-ZA" sz="1400" b="1" baseline="0">
              <a:solidFill>
                <a:sysClr val="windowText" lastClr="000000"/>
              </a:solidFill>
              <a:latin typeface="Arial" pitchFamily="34" charset="0"/>
              <a:cs typeface="Arial" pitchFamily="34" charset="0"/>
            </a:rPr>
            <a:t> within this area of the Scorecard have been conditionally formatted and are thus automatically colour coded depending on the letter entered, according to the legend provided above. </a:t>
          </a:r>
        </a:p>
        <a:p>
          <a:pPr algn="l"/>
          <a:endParaRPr lang="en-ZA" sz="1400" b="1" baseline="0">
            <a:solidFill>
              <a:sysClr val="windowText" lastClr="000000"/>
            </a:solidFill>
            <a:latin typeface="Arial" pitchFamily="34" charset="0"/>
            <a:cs typeface="Arial" pitchFamily="34" charset="0"/>
          </a:endParaRPr>
        </a:p>
        <a:p>
          <a:pPr algn="l"/>
          <a:r>
            <a:rPr lang="en-ZA" sz="1400" b="1" baseline="0">
              <a:solidFill>
                <a:sysClr val="windowText" lastClr="000000"/>
              </a:solidFill>
              <a:latin typeface="Arial" pitchFamily="34" charset="0"/>
              <a:cs typeface="Arial" pitchFamily="34" charset="0"/>
            </a:rPr>
            <a:t>Cells to the far right and below this area contain code to calculate the cell contents, depending on the letters entered into the cells in this region </a:t>
          </a:r>
          <a:endParaRPr lang="en-ZA" sz="1400" b="1">
            <a:solidFill>
              <a:sysClr val="windowText" lastClr="000000"/>
            </a:solidFill>
            <a:latin typeface="Arial" pitchFamily="34" charset="0"/>
            <a:cs typeface="Arial" pitchFamily="34" charset="0"/>
          </a:endParaRPr>
        </a:p>
      </xdr:txBody>
    </xdr:sp>
    <xdr:clientData/>
  </xdr:twoCellAnchor>
  <xdr:twoCellAnchor>
    <xdr:from>
      <xdr:col>4</xdr:col>
      <xdr:colOff>133350</xdr:colOff>
      <xdr:row>17</xdr:row>
      <xdr:rowOff>19050</xdr:rowOff>
    </xdr:from>
    <xdr:to>
      <xdr:col>10</xdr:col>
      <xdr:colOff>1447800</xdr:colOff>
      <xdr:row>21</xdr:row>
      <xdr:rowOff>76200</xdr:rowOff>
    </xdr:to>
    <xdr:sp macro="" textlink="">
      <xdr:nvSpPr>
        <xdr:cNvPr id="4" name="Rectangle 3"/>
        <xdr:cNvSpPr/>
      </xdr:nvSpPr>
      <xdr:spPr>
        <a:xfrm>
          <a:off x="4883150" y="5581650"/>
          <a:ext cx="9163050" cy="768350"/>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ZA" sz="1400" b="1">
              <a:solidFill>
                <a:sysClr val="windowText" lastClr="000000"/>
              </a:solidFill>
              <a:latin typeface="Arial" pitchFamily="34" charset="0"/>
              <a:cs typeface="Arial" pitchFamily="34" charset="0"/>
            </a:rPr>
            <a:t>Presentation of this scorecard can be simplified by hiding  all or some of the columns covered by this text box, and then printing the scorecard  in portrait orientation using the option to fit all columns on one page. </a:t>
          </a:r>
          <a:r>
            <a:rPr lang="en-ZA" sz="1400" b="1" baseline="0">
              <a:solidFill>
                <a:sysClr val="windowText" lastClr="000000"/>
              </a:solidFill>
              <a:latin typeface="Arial" pitchFamily="34" charset="0"/>
              <a:cs typeface="Arial" pitchFamily="34" charset="0"/>
            </a:rPr>
            <a:t> </a:t>
          </a:r>
          <a:endParaRPr lang="en-ZA" sz="1400" b="1">
            <a:solidFill>
              <a:sysClr val="windowText" lastClr="000000"/>
            </a:solidFill>
            <a:latin typeface="Arial" pitchFamily="34" charset="0"/>
            <a:cs typeface="Arial" pitchFamily="34" charset="0"/>
          </a:endParaRPr>
        </a:p>
      </xdr:txBody>
    </xdr:sp>
    <xdr:clientData/>
  </xdr:twoCellAnchor>
  <xdr:twoCellAnchor>
    <xdr:from>
      <xdr:col>2</xdr:col>
      <xdr:colOff>777240</xdr:colOff>
      <xdr:row>22</xdr:row>
      <xdr:rowOff>76200</xdr:rowOff>
    </xdr:from>
    <xdr:to>
      <xdr:col>3</xdr:col>
      <xdr:colOff>777240</xdr:colOff>
      <xdr:row>26</xdr:row>
      <xdr:rowOff>152400</xdr:rowOff>
    </xdr:to>
    <xdr:sp macro="" textlink="">
      <xdr:nvSpPr>
        <xdr:cNvPr id="2" name="Line Callout 1 1"/>
        <xdr:cNvSpPr/>
      </xdr:nvSpPr>
      <xdr:spPr>
        <a:xfrm>
          <a:off x="1798320" y="6629400"/>
          <a:ext cx="2087880" cy="822960"/>
        </a:xfrm>
        <a:prstGeom prst="borderCallout1">
          <a:avLst>
            <a:gd name="adj1" fmla="val 48871"/>
            <a:gd name="adj2" fmla="val -304"/>
            <a:gd name="adj3" fmla="val 112500"/>
            <a:gd name="adj4" fmla="val -38333"/>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ZA" sz="1100">
              <a:solidFill>
                <a:sysClr val="windowText" lastClr="000000"/>
              </a:solidFill>
              <a:latin typeface="Arial" pitchFamily="34" charset="0"/>
              <a:cs typeface="Arial" pitchFamily="34" charset="0"/>
            </a:rPr>
            <a:t>Note: Only enter numbers in rows that contain the names of identified potential adoption mines</a:t>
          </a:r>
        </a:p>
      </xdr:txBody>
    </xdr:sp>
    <xdr:clientData/>
  </xdr:twoCellAnchor>
  <xdr:twoCellAnchor>
    <xdr:from>
      <xdr:col>11</xdr:col>
      <xdr:colOff>419100</xdr:colOff>
      <xdr:row>78</xdr:row>
      <xdr:rowOff>127000</xdr:rowOff>
    </xdr:from>
    <xdr:to>
      <xdr:col>22</xdr:col>
      <xdr:colOff>317500</xdr:colOff>
      <xdr:row>80</xdr:row>
      <xdr:rowOff>114300</xdr:rowOff>
    </xdr:to>
    <xdr:sp macro="" textlink="">
      <xdr:nvSpPr>
        <xdr:cNvPr id="5" name="TextBox 4"/>
        <xdr:cNvSpPr txBox="1"/>
      </xdr:nvSpPr>
      <xdr:spPr>
        <a:xfrm>
          <a:off x="14630400" y="16878300"/>
          <a:ext cx="6819900" cy="43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100">
              <a:latin typeface="Arial" pitchFamily="34" charset="0"/>
              <a:cs typeface="Arial" pitchFamily="34" charset="0"/>
            </a:rPr>
            <a:t>Note: The current value</a:t>
          </a:r>
          <a:r>
            <a:rPr lang="en-ZA" sz="1100" baseline="0">
              <a:latin typeface="Arial" pitchFamily="34" charset="0"/>
              <a:cs typeface="Arial" pitchFamily="34" charset="0"/>
            </a:rPr>
            <a:t>s are updated every time the table is updated - At the end of each quarter the table should be updated and the current value simply entered into the cell for the appropriate quarter  </a:t>
          </a:r>
          <a:endParaRPr lang="en-ZA" sz="1100">
            <a:latin typeface="Arial" pitchFamily="34" charset="0"/>
            <a:cs typeface="Arial"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127000</xdr:colOff>
      <xdr:row>80</xdr:row>
      <xdr:rowOff>0</xdr:rowOff>
    </xdr:from>
    <xdr:to>
      <xdr:col>4</xdr:col>
      <xdr:colOff>1054100</xdr:colOff>
      <xdr:row>82</xdr:row>
      <xdr:rowOff>139700</xdr:rowOff>
    </xdr:to>
    <xdr:sp macro="" textlink="">
      <xdr:nvSpPr>
        <xdr:cNvPr id="3" name="TextBox 2"/>
        <xdr:cNvSpPr txBox="1"/>
      </xdr:nvSpPr>
      <xdr:spPr>
        <a:xfrm>
          <a:off x="749300" y="17005300"/>
          <a:ext cx="5054600" cy="622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100">
              <a:latin typeface="Arial" pitchFamily="34" charset="0"/>
              <a:cs typeface="Arial" pitchFamily="34" charset="0"/>
            </a:rPr>
            <a:t>Note: The current value</a:t>
          </a:r>
          <a:r>
            <a:rPr lang="en-ZA" sz="1100" baseline="0">
              <a:latin typeface="Arial" pitchFamily="34" charset="0"/>
              <a:cs typeface="Arial" pitchFamily="34" charset="0"/>
            </a:rPr>
            <a:t>s are updated every time the table is updated - At the end of each quarter the table should be updated and the current value simply entered into the cell for the appropriate quarter  </a:t>
          </a:r>
          <a:endParaRPr lang="en-ZA" sz="1100">
            <a:latin typeface="Arial" pitchFamily="34" charset="0"/>
            <a:cs typeface="Arial"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Sheet1">
    <tabColor theme="0" tint="-0.14999847407452621"/>
    <pageSetUpPr fitToPage="1"/>
  </sheetPr>
  <dimension ref="A2:A135"/>
  <sheetViews>
    <sheetView topLeftCell="A19" zoomScale="80" zoomScaleNormal="80" workbookViewId="0">
      <selection activeCell="U5" sqref="U5"/>
    </sheetView>
  </sheetViews>
  <sheetFormatPr defaultRowHeight="15"/>
  <cols>
    <col min="1" max="1" width="4.7109375" customWidth="1"/>
    <col min="21" max="21" width="10.28515625" customWidth="1"/>
  </cols>
  <sheetData>
    <row r="2" ht="27" customHeight="1"/>
    <row r="3" ht="39.950000000000003" customHeight="1"/>
    <row r="4" ht="39.950000000000003" customHeight="1"/>
    <row r="5" ht="39.950000000000003" customHeight="1"/>
    <row r="6" ht="39.950000000000003" customHeight="1"/>
    <row r="7" ht="39.950000000000003" customHeight="1"/>
    <row r="8" ht="39.950000000000003" customHeight="1"/>
    <row r="9" ht="39.950000000000003" customHeight="1"/>
    <row r="10" ht="39.950000000000003" customHeight="1"/>
    <row r="11" ht="39.950000000000003" customHeight="1"/>
    <row r="12" ht="39.950000000000003" customHeight="1"/>
    <row r="13" ht="39.950000000000003" customHeight="1"/>
    <row r="14" ht="39.950000000000003" customHeight="1"/>
    <row r="15" ht="39.950000000000003" customHeight="1"/>
    <row r="24" ht="9" customHeight="1"/>
    <row r="68" ht="17.25" customHeight="1"/>
    <row r="73" ht="37.5" customHeight="1"/>
    <row r="74" ht="21" customHeight="1"/>
    <row r="135" ht="11.25" customHeight="1"/>
  </sheetData>
  <pageMargins left="0.23622047244094491" right="0.23622047244094491" top="0.35433070866141736" bottom="0.35433070866141736" header="0.31496062992125984" footer="0.31496062992125984"/>
  <pageSetup paperSize="9" scale="55" fitToHeight="0" orientation="portrait" r:id="rId1"/>
  <rowBreaks count="1" manualBreakCount="1">
    <brk id="71" min="1" max="20" man="1"/>
  </rowBreaks>
  <drawing r:id="rId2"/>
</worksheet>
</file>

<file path=xl/worksheets/sheet2.xml><?xml version="1.0" encoding="utf-8"?>
<worksheet xmlns="http://schemas.openxmlformats.org/spreadsheetml/2006/main" xmlns:r="http://schemas.openxmlformats.org/officeDocument/2006/relationships">
  <sheetPr codeName="Sheet2"/>
  <dimension ref="B1:K17"/>
  <sheetViews>
    <sheetView topLeftCell="A4" zoomScale="60" zoomScaleNormal="60" workbookViewId="0">
      <selection activeCell="P10" sqref="P10"/>
    </sheetView>
  </sheetViews>
  <sheetFormatPr defaultRowHeight="15"/>
  <cols>
    <col min="2" max="2" width="29.7109375" customWidth="1"/>
  </cols>
  <sheetData>
    <row r="1" spans="2:11" ht="15.75" thickBot="1"/>
    <row r="2" spans="2:11" ht="23.25" customHeight="1" thickTop="1">
      <c r="B2" s="406" t="s">
        <v>68</v>
      </c>
      <c r="C2" s="407"/>
      <c r="D2" s="407"/>
      <c r="E2" s="407"/>
      <c r="F2" s="407"/>
      <c r="G2" s="407"/>
      <c r="H2" s="407"/>
      <c r="I2" s="407"/>
      <c r="J2" s="407"/>
      <c r="K2" s="408"/>
    </row>
    <row r="3" spans="2:11" ht="27" customHeight="1" thickBot="1">
      <c r="B3" s="409" t="s">
        <v>69</v>
      </c>
      <c r="C3" s="410"/>
      <c r="D3" s="410"/>
      <c r="E3" s="410"/>
      <c r="F3" s="410"/>
      <c r="G3" s="410"/>
      <c r="H3" s="410"/>
      <c r="I3" s="410"/>
      <c r="J3" s="410"/>
      <c r="K3" s="411"/>
    </row>
    <row r="4" spans="2:11" ht="39.950000000000003" customHeight="1">
      <c r="B4" s="115" t="s">
        <v>70</v>
      </c>
      <c r="C4" s="412" t="s">
        <v>71</v>
      </c>
      <c r="D4" s="413"/>
      <c r="E4" s="413"/>
      <c r="F4" s="413"/>
      <c r="G4" s="413"/>
      <c r="H4" s="413"/>
      <c r="I4" s="413"/>
      <c r="J4" s="413"/>
      <c r="K4" s="414"/>
    </row>
    <row r="5" spans="2:11" ht="39.950000000000003" customHeight="1">
      <c r="B5" s="116" t="s">
        <v>72</v>
      </c>
      <c r="C5" s="400" t="s">
        <v>73</v>
      </c>
      <c r="D5" s="401"/>
      <c r="E5" s="401"/>
      <c r="F5" s="401"/>
      <c r="G5" s="401"/>
      <c r="H5" s="401"/>
      <c r="I5" s="401"/>
      <c r="J5" s="401"/>
      <c r="K5" s="402"/>
    </row>
    <row r="6" spans="2:11" ht="39.950000000000003" customHeight="1">
      <c r="B6" s="116" t="s">
        <v>74</v>
      </c>
      <c r="C6" s="400" t="s">
        <v>75</v>
      </c>
      <c r="D6" s="401"/>
      <c r="E6" s="401"/>
      <c r="F6" s="401"/>
      <c r="G6" s="401"/>
      <c r="H6" s="401"/>
      <c r="I6" s="401"/>
      <c r="J6" s="401"/>
      <c r="K6" s="402"/>
    </row>
    <row r="7" spans="2:11" ht="39.950000000000003" customHeight="1">
      <c r="B7" s="116" t="s">
        <v>18</v>
      </c>
      <c r="C7" s="400" t="s">
        <v>76</v>
      </c>
      <c r="D7" s="401"/>
      <c r="E7" s="401"/>
      <c r="F7" s="401"/>
      <c r="G7" s="401"/>
      <c r="H7" s="401"/>
      <c r="I7" s="401"/>
      <c r="J7" s="401"/>
      <c r="K7" s="402"/>
    </row>
    <row r="8" spans="2:11" ht="39.950000000000003" customHeight="1">
      <c r="B8" s="116" t="s">
        <v>19</v>
      </c>
      <c r="C8" s="400" t="s">
        <v>77</v>
      </c>
      <c r="D8" s="401"/>
      <c r="E8" s="401"/>
      <c r="F8" s="401"/>
      <c r="G8" s="401"/>
      <c r="H8" s="401"/>
      <c r="I8" s="401"/>
      <c r="J8" s="401"/>
      <c r="K8" s="402"/>
    </row>
    <row r="9" spans="2:11" ht="39.950000000000003" customHeight="1">
      <c r="B9" s="116" t="s">
        <v>78</v>
      </c>
      <c r="C9" s="400" t="s">
        <v>79</v>
      </c>
      <c r="D9" s="401"/>
      <c r="E9" s="401"/>
      <c r="F9" s="401"/>
      <c r="G9" s="401"/>
      <c r="H9" s="401"/>
      <c r="I9" s="401"/>
      <c r="J9" s="401"/>
      <c r="K9" s="402"/>
    </row>
    <row r="10" spans="2:11" ht="39.950000000000003" customHeight="1">
      <c r="B10" s="116" t="s">
        <v>80</v>
      </c>
      <c r="C10" s="400" t="s">
        <v>198</v>
      </c>
      <c r="D10" s="401"/>
      <c r="E10" s="401"/>
      <c r="F10" s="401"/>
      <c r="G10" s="401"/>
      <c r="H10" s="401"/>
      <c r="I10" s="401"/>
      <c r="J10" s="401"/>
      <c r="K10" s="402"/>
    </row>
    <row r="11" spans="2:11" ht="39.950000000000003" customHeight="1">
      <c r="B11" s="116" t="s">
        <v>81</v>
      </c>
      <c r="C11" s="400" t="s">
        <v>82</v>
      </c>
      <c r="D11" s="401"/>
      <c r="E11" s="401"/>
      <c r="F11" s="401"/>
      <c r="G11" s="401"/>
      <c r="H11" s="401"/>
      <c r="I11" s="401"/>
      <c r="J11" s="401"/>
      <c r="K11" s="402"/>
    </row>
    <row r="12" spans="2:11" ht="39.950000000000003" customHeight="1">
      <c r="B12" s="116" t="s">
        <v>28</v>
      </c>
      <c r="C12" s="400" t="s">
        <v>83</v>
      </c>
      <c r="D12" s="401"/>
      <c r="E12" s="401"/>
      <c r="F12" s="401"/>
      <c r="G12" s="401"/>
      <c r="H12" s="401"/>
      <c r="I12" s="401"/>
      <c r="J12" s="401"/>
      <c r="K12" s="402"/>
    </row>
    <row r="13" spans="2:11" ht="39.950000000000003" customHeight="1">
      <c r="B13" s="116" t="s">
        <v>84</v>
      </c>
      <c r="C13" s="400" t="s">
        <v>85</v>
      </c>
      <c r="D13" s="401"/>
      <c r="E13" s="401"/>
      <c r="F13" s="401"/>
      <c r="G13" s="401"/>
      <c r="H13" s="401"/>
      <c r="I13" s="401"/>
      <c r="J13" s="401"/>
      <c r="K13" s="402"/>
    </row>
    <row r="14" spans="2:11" ht="39.950000000000003" customHeight="1">
      <c r="B14" s="117" t="s">
        <v>26</v>
      </c>
      <c r="C14" s="400" t="s">
        <v>86</v>
      </c>
      <c r="D14" s="401"/>
      <c r="E14" s="401"/>
      <c r="F14" s="401"/>
      <c r="G14" s="401"/>
      <c r="H14" s="401"/>
      <c r="I14" s="401"/>
      <c r="J14" s="401"/>
      <c r="K14" s="402"/>
    </row>
    <row r="15" spans="2:11" ht="39.950000000000003" customHeight="1">
      <c r="B15" s="117" t="s">
        <v>30</v>
      </c>
      <c r="C15" s="400" t="s">
        <v>199</v>
      </c>
      <c r="D15" s="401"/>
      <c r="E15" s="401"/>
      <c r="F15" s="401"/>
      <c r="G15" s="401"/>
      <c r="H15" s="401"/>
      <c r="I15" s="401"/>
      <c r="J15" s="401"/>
      <c r="K15" s="402"/>
    </row>
    <row r="16" spans="2:11" ht="39.950000000000003" customHeight="1" thickBot="1">
      <c r="B16" s="118" t="s">
        <v>87</v>
      </c>
      <c r="C16" s="403" t="s">
        <v>200</v>
      </c>
      <c r="D16" s="404"/>
      <c r="E16" s="404"/>
      <c r="F16" s="404"/>
      <c r="G16" s="404"/>
      <c r="H16" s="404"/>
      <c r="I16" s="404"/>
      <c r="J16" s="404"/>
      <c r="K16" s="405"/>
    </row>
    <row r="17" ht="15.75" thickTop="1"/>
  </sheetData>
  <mergeCells count="15">
    <mergeCell ref="C7:K7"/>
    <mergeCell ref="B2:K2"/>
    <mergeCell ref="B3:K3"/>
    <mergeCell ref="C4:K4"/>
    <mergeCell ref="C5:K5"/>
    <mergeCell ref="C6:K6"/>
    <mergeCell ref="C14:K14"/>
    <mergeCell ref="C15:K15"/>
    <mergeCell ref="C16:K16"/>
    <mergeCell ref="C8:K8"/>
    <mergeCell ref="C9:K9"/>
    <mergeCell ref="C10:K10"/>
    <mergeCell ref="C11:K11"/>
    <mergeCell ref="C12:K12"/>
    <mergeCell ref="C13:K13"/>
  </mergeCells>
  <pageMargins left="0.7" right="0.7" top="0.75" bottom="0.75" header="0.3" footer="0.3"/>
  <pageSetup paperSize="9" scale="78" orientation="portrait" r:id="rId1"/>
</worksheet>
</file>

<file path=xl/worksheets/sheet3.xml><?xml version="1.0" encoding="utf-8"?>
<worksheet xmlns="http://schemas.openxmlformats.org/spreadsheetml/2006/main" xmlns:r="http://schemas.openxmlformats.org/officeDocument/2006/relationships">
  <sheetPr codeName="Sheet4">
    <tabColor rgb="FFFF0000"/>
    <pageSetUpPr fitToPage="1"/>
  </sheetPr>
  <dimension ref="A1:DS2498"/>
  <sheetViews>
    <sheetView tabSelected="1" zoomScale="90" zoomScaleNormal="90" zoomScaleSheetLayoutView="70" workbookViewId="0">
      <pane ySplit="6" topLeftCell="A44" activePane="bottomLeft" state="frozen"/>
      <selection pane="bottomLeft" activeCell="F54" sqref="F54"/>
    </sheetView>
  </sheetViews>
  <sheetFormatPr defaultColWidth="8.85546875" defaultRowHeight="11.25"/>
  <cols>
    <col min="1" max="1" width="4.42578125" style="134" customWidth="1"/>
    <col min="2" max="2" width="3.85546875" style="195" customWidth="1"/>
    <col min="3" max="3" width="17.85546875" style="135" customWidth="1"/>
    <col min="4" max="4" width="3.5703125" style="136" customWidth="1"/>
    <col min="5" max="5" width="33.42578125" style="137" customWidth="1"/>
    <col min="6" max="6" width="61.85546875" style="137" customWidth="1"/>
    <col min="7" max="7" width="6.42578125" style="137" customWidth="1"/>
    <col min="8" max="8" width="7.140625" style="138" customWidth="1"/>
    <col min="9" max="9" width="5.28515625" style="137" customWidth="1"/>
    <col min="10" max="10" width="5.5703125" style="137" customWidth="1"/>
    <col min="11" max="11" width="4.5703125" style="139" customWidth="1"/>
    <col min="12" max="12" width="5.28515625" style="140" customWidth="1"/>
    <col min="13" max="14" width="10.140625" style="138" customWidth="1"/>
    <col min="15" max="15" width="2.140625" style="137" customWidth="1"/>
    <col min="16" max="16" width="25.28515625" style="137" customWidth="1"/>
    <col min="17" max="42" width="6" style="137" customWidth="1"/>
    <col min="43" max="43" width="1.7109375" style="151" customWidth="1"/>
    <col min="44" max="44" width="25.28515625" style="137" customWidth="1"/>
    <col min="45" max="45" width="1.42578125" style="154" customWidth="1"/>
    <col min="46" max="116" width="1.42578125" style="137" customWidth="1"/>
    <col min="117" max="117" width="1.85546875" style="137" customWidth="1"/>
    <col min="118" max="118" width="10.140625" style="137" customWidth="1"/>
    <col min="119" max="119" width="0.7109375" style="137" customWidth="1"/>
    <col min="120" max="120" width="10.28515625" style="137" customWidth="1"/>
    <col min="121" max="121" width="2.85546875" style="137" customWidth="1"/>
    <col min="122" max="122" width="6" style="137" customWidth="1"/>
    <col min="123" max="123" width="6.42578125" style="137" customWidth="1"/>
    <col min="124" max="16384" width="8.85546875" style="137"/>
  </cols>
  <sheetData>
    <row r="1" spans="1:123" ht="12" thickBot="1">
      <c r="P1" s="137">
        <f>K22-M22</f>
        <v>-6017</v>
      </c>
      <c r="AR1" s="137">
        <f>AO22-DP22</f>
        <v>-47484</v>
      </c>
    </row>
    <row r="2" spans="1:123" ht="31.15" customHeight="1">
      <c r="A2" s="142"/>
      <c r="B2" s="493" t="s">
        <v>393</v>
      </c>
      <c r="C2" s="493"/>
      <c r="D2" s="493"/>
      <c r="E2" s="493"/>
      <c r="F2" s="493"/>
      <c r="G2" s="478" t="str">
        <f>IF(M2="Jan","31 Jan", IF(M2="Feb","28 Feb",IF(M2="Mar","31 Mar",IF(M2="Apr","30 Apr",IF(M2="May","31 May",IF(M2="Jun","30 Jun",IF(M2="Jul","31 Jul",IF(M2="Aug","31 Aug",IF(M2="Sep","30 Sep",IF(M2="Oct","31 Oct",IF(M2="Nov","30 Nov",IF(M2="Dec","31 Dec",""))))))))))))</f>
        <v>31 Aug</v>
      </c>
      <c r="H2" s="480" t="s">
        <v>270</v>
      </c>
      <c r="I2" s="480"/>
      <c r="J2" s="480"/>
      <c r="K2" s="480"/>
      <c r="L2" s="480"/>
      <c r="M2" s="432" t="s">
        <v>265</v>
      </c>
      <c r="N2" s="433"/>
      <c r="P2" s="467" t="s">
        <v>343</v>
      </c>
      <c r="Q2" s="472" t="s">
        <v>312</v>
      </c>
      <c r="R2" s="472"/>
      <c r="S2" s="472"/>
      <c r="T2" s="472"/>
      <c r="U2" s="472"/>
      <c r="V2" s="472"/>
      <c r="W2" s="472"/>
      <c r="X2" s="472"/>
      <c r="Y2" s="472"/>
      <c r="Z2" s="472"/>
      <c r="AA2" s="472"/>
      <c r="AB2" s="472"/>
      <c r="AC2" s="472"/>
      <c r="AD2" s="472"/>
      <c r="AE2" s="472"/>
      <c r="AF2" s="472"/>
      <c r="AG2" s="472"/>
      <c r="AH2" s="472"/>
      <c r="AI2" s="472"/>
      <c r="AJ2" s="472"/>
      <c r="AK2" s="472"/>
      <c r="AL2" s="472"/>
      <c r="AM2" s="472"/>
      <c r="AN2" s="472"/>
      <c r="AO2" s="472"/>
      <c r="AP2" s="473"/>
      <c r="AQ2" s="278"/>
      <c r="AR2" s="467" t="s">
        <v>343</v>
      </c>
      <c r="AS2" s="450" t="s">
        <v>347</v>
      </c>
      <c r="AT2" s="451"/>
      <c r="AU2" s="451"/>
      <c r="AV2" s="451"/>
      <c r="AW2" s="451"/>
      <c r="AX2" s="451"/>
      <c r="AY2" s="451"/>
      <c r="AZ2" s="451"/>
      <c r="BA2" s="451"/>
      <c r="BB2" s="451"/>
      <c r="BC2" s="451"/>
      <c r="BD2" s="451"/>
      <c r="BE2" s="451"/>
      <c r="BF2" s="451"/>
      <c r="BG2" s="451"/>
      <c r="BH2" s="451"/>
      <c r="BI2" s="451"/>
      <c r="BJ2" s="451"/>
      <c r="BK2" s="451"/>
      <c r="BL2" s="451"/>
      <c r="BM2" s="451"/>
      <c r="BN2" s="451"/>
      <c r="BO2" s="451"/>
      <c r="BP2" s="451"/>
      <c r="BQ2" s="451"/>
      <c r="BR2" s="451"/>
      <c r="BS2" s="451"/>
      <c r="BT2" s="451"/>
      <c r="BU2" s="451"/>
      <c r="BV2" s="451"/>
      <c r="BW2" s="451"/>
      <c r="BX2" s="451"/>
      <c r="BY2" s="451"/>
      <c r="BZ2" s="451"/>
      <c r="CA2" s="451"/>
      <c r="CB2" s="451"/>
      <c r="CC2" s="451"/>
      <c r="CD2" s="451"/>
      <c r="CE2" s="451"/>
      <c r="CF2" s="451"/>
      <c r="CG2" s="451"/>
      <c r="CH2" s="451"/>
      <c r="CI2" s="451"/>
      <c r="CJ2" s="451"/>
      <c r="CK2" s="451"/>
      <c r="CL2" s="451"/>
      <c r="CM2" s="451"/>
      <c r="CN2" s="451"/>
      <c r="CO2" s="451"/>
      <c r="CP2" s="451"/>
      <c r="CQ2" s="451"/>
      <c r="CR2" s="451"/>
      <c r="CS2" s="451"/>
      <c r="CT2" s="451"/>
      <c r="CU2" s="451"/>
      <c r="CV2" s="451"/>
      <c r="CW2" s="451"/>
      <c r="CX2" s="451"/>
      <c r="CY2" s="451"/>
      <c r="CZ2" s="451"/>
      <c r="DA2" s="451"/>
      <c r="DB2" s="451"/>
      <c r="DC2" s="451"/>
      <c r="DD2" s="451"/>
      <c r="DE2" s="451"/>
      <c r="DF2" s="451"/>
      <c r="DG2" s="451"/>
      <c r="DH2" s="451"/>
      <c r="DI2" s="451"/>
      <c r="DJ2" s="451"/>
      <c r="DK2" s="451"/>
      <c r="DL2" s="452"/>
      <c r="DN2" s="430" t="s">
        <v>354</v>
      </c>
      <c r="DO2" s="138"/>
      <c r="DP2" s="430" t="s">
        <v>349</v>
      </c>
      <c r="DR2" s="415" t="s">
        <v>363</v>
      </c>
      <c r="DS2" s="416"/>
    </row>
    <row r="3" spans="1:123" ht="27" customHeight="1" thickBot="1">
      <c r="A3" s="142"/>
      <c r="B3" s="494"/>
      <c r="C3" s="494"/>
      <c r="D3" s="494"/>
      <c r="E3" s="494"/>
      <c r="F3" s="494"/>
      <c r="G3" s="479"/>
      <c r="H3" s="481"/>
      <c r="I3" s="481"/>
      <c r="J3" s="481"/>
      <c r="K3" s="481"/>
      <c r="L3" s="481"/>
      <c r="M3" s="434"/>
      <c r="N3" s="435"/>
      <c r="P3" s="468"/>
      <c r="Q3" s="474"/>
      <c r="R3" s="474"/>
      <c r="S3" s="474"/>
      <c r="T3" s="474"/>
      <c r="U3" s="474"/>
      <c r="V3" s="474"/>
      <c r="W3" s="474"/>
      <c r="X3" s="474"/>
      <c r="Y3" s="474"/>
      <c r="Z3" s="474"/>
      <c r="AA3" s="474"/>
      <c r="AB3" s="474"/>
      <c r="AC3" s="474"/>
      <c r="AD3" s="474"/>
      <c r="AE3" s="474"/>
      <c r="AF3" s="474"/>
      <c r="AG3" s="474"/>
      <c r="AH3" s="474"/>
      <c r="AI3" s="474"/>
      <c r="AJ3" s="474"/>
      <c r="AK3" s="474"/>
      <c r="AL3" s="474"/>
      <c r="AM3" s="474"/>
      <c r="AN3" s="474"/>
      <c r="AO3" s="474"/>
      <c r="AP3" s="475"/>
      <c r="AQ3" s="278"/>
      <c r="AR3" s="468"/>
      <c r="AS3" s="284">
        <v>41294</v>
      </c>
      <c r="AT3" s="280">
        <f>AS3+7</f>
        <v>41301</v>
      </c>
      <c r="AU3" s="280">
        <f t="shared" ref="AU3:DF3" si="0">AT3+7</f>
        <v>41308</v>
      </c>
      <c r="AV3" s="280">
        <f t="shared" si="0"/>
        <v>41315</v>
      </c>
      <c r="AW3" s="281">
        <f t="shared" si="0"/>
        <v>41322</v>
      </c>
      <c r="AX3" s="281">
        <f t="shared" si="0"/>
        <v>41329</v>
      </c>
      <c r="AY3" s="281">
        <f t="shared" si="0"/>
        <v>41336</v>
      </c>
      <c r="AZ3" s="281">
        <f t="shared" si="0"/>
        <v>41343</v>
      </c>
      <c r="BA3" s="280">
        <f t="shared" si="0"/>
        <v>41350</v>
      </c>
      <c r="BB3" s="280">
        <f t="shared" si="0"/>
        <v>41357</v>
      </c>
      <c r="BC3" s="280">
        <f t="shared" si="0"/>
        <v>41364</v>
      </c>
      <c r="BD3" s="280">
        <f t="shared" si="0"/>
        <v>41371</v>
      </c>
      <c r="BE3" s="281">
        <f t="shared" si="0"/>
        <v>41378</v>
      </c>
      <c r="BF3" s="281">
        <f t="shared" si="0"/>
        <v>41385</v>
      </c>
      <c r="BG3" s="281">
        <f t="shared" si="0"/>
        <v>41392</v>
      </c>
      <c r="BH3" s="281">
        <f t="shared" si="0"/>
        <v>41399</v>
      </c>
      <c r="BI3" s="280">
        <f t="shared" si="0"/>
        <v>41406</v>
      </c>
      <c r="BJ3" s="280">
        <f t="shared" si="0"/>
        <v>41413</v>
      </c>
      <c r="BK3" s="280">
        <f t="shared" si="0"/>
        <v>41420</v>
      </c>
      <c r="BL3" s="280">
        <f t="shared" si="0"/>
        <v>41427</v>
      </c>
      <c r="BM3" s="281">
        <f t="shared" si="0"/>
        <v>41434</v>
      </c>
      <c r="BN3" s="281">
        <f t="shared" si="0"/>
        <v>41441</v>
      </c>
      <c r="BO3" s="281">
        <f t="shared" si="0"/>
        <v>41448</v>
      </c>
      <c r="BP3" s="281">
        <f t="shared" si="0"/>
        <v>41455</v>
      </c>
      <c r="BQ3" s="280">
        <f t="shared" si="0"/>
        <v>41462</v>
      </c>
      <c r="BR3" s="280">
        <f t="shared" si="0"/>
        <v>41469</v>
      </c>
      <c r="BS3" s="280">
        <f t="shared" si="0"/>
        <v>41476</v>
      </c>
      <c r="BT3" s="280">
        <f t="shared" si="0"/>
        <v>41483</v>
      </c>
      <c r="BU3" s="281">
        <f t="shared" si="0"/>
        <v>41490</v>
      </c>
      <c r="BV3" s="281">
        <f t="shared" si="0"/>
        <v>41497</v>
      </c>
      <c r="BW3" s="281">
        <f t="shared" si="0"/>
        <v>41504</v>
      </c>
      <c r="BX3" s="281">
        <f t="shared" si="0"/>
        <v>41511</v>
      </c>
      <c r="BY3" s="280">
        <f t="shared" si="0"/>
        <v>41518</v>
      </c>
      <c r="BZ3" s="280">
        <f t="shared" si="0"/>
        <v>41525</v>
      </c>
      <c r="CA3" s="280">
        <f t="shared" si="0"/>
        <v>41532</v>
      </c>
      <c r="CB3" s="280">
        <f t="shared" si="0"/>
        <v>41539</v>
      </c>
      <c r="CC3" s="281">
        <f t="shared" si="0"/>
        <v>41546</v>
      </c>
      <c r="CD3" s="281">
        <f t="shared" si="0"/>
        <v>41553</v>
      </c>
      <c r="CE3" s="281">
        <f t="shared" si="0"/>
        <v>41560</v>
      </c>
      <c r="CF3" s="281">
        <f t="shared" si="0"/>
        <v>41567</v>
      </c>
      <c r="CG3" s="280">
        <f t="shared" si="0"/>
        <v>41574</v>
      </c>
      <c r="CH3" s="280">
        <f t="shared" si="0"/>
        <v>41581</v>
      </c>
      <c r="CI3" s="280">
        <f t="shared" si="0"/>
        <v>41588</v>
      </c>
      <c r="CJ3" s="280">
        <f t="shared" si="0"/>
        <v>41595</v>
      </c>
      <c r="CK3" s="281">
        <f t="shared" si="0"/>
        <v>41602</v>
      </c>
      <c r="CL3" s="281">
        <f t="shared" si="0"/>
        <v>41609</v>
      </c>
      <c r="CM3" s="281">
        <f t="shared" si="0"/>
        <v>41616</v>
      </c>
      <c r="CN3" s="281">
        <f t="shared" si="0"/>
        <v>41623</v>
      </c>
      <c r="CO3" s="280">
        <f t="shared" si="0"/>
        <v>41630</v>
      </c>
      <c r="CP3" s="280">
        <f t="shared" si="0"/>
        <v>41637</v>
      </c>
      <c r="CQ3" s="280">
        <f t="shared" si="0"/>
        <v>41644</v>
      </c>
      <c r="CR3" s="280">
        <f t="shared" si="0"/>
        <v>41651</v>
      </c>
      <c r="CS3" s="281">
        <f t="shared" si="0"/>
        <v>41658</v>
      </c>
      <c r="CT3" s="281">
        <f t="shared" si="0"/>
        <v>41665</v>
      </c>
      <c r="CU3" s="281">
        <f t="shared" si="0"/>
        <v>41672</v>
      </c>
      <c r="CV3" s="281">
        <f t="shared" si="0"/>
        <v>41679</v>
      </c>
      <c r="CW3" s="280">
        <f t="shared" si="0"/>
        <v>41686</v>
      </c>
      <c r="CX3" s="280">
        <f t="shared" si="0"/>
        <v>41693</v>
      </c>
      <c r="CY3" s="280">
        <f t="shared" si="0"/>
        <v>41700</v>
      </c>
      <c r="CZ3" s="280">
        <f t="shared" si="0"/>
        <v>41707</v>
      </c>
      <c r="DA3" s="281">
        <f t="shared" si="0"/>
        <v>41714</v>
      </c>
      <c r="DB3" s="281">
        <f t="shared" si="0"/>
        <v>41721</v>
      </c>
      <c r="DC3" s="281">
        <f t="shared" si="0"/>
        <v>41728</v>
      </c>
      <c r="DD3" s="281">
        <f t="shared" si="0"/>
        <v>41735</v>
      </c>
      <c r="DE3" s="280">
        <f t="shared" si="0"/>
        <v>41742</v>
      </c>
      <c r="DF3" s="280">
        <f t="shared" si="0"/>
        <v>41749</v>
      </c>
      <c r="DG3" s="280">
        <f t="shared" ref="DG3:DL3" si="1">DF3+7</f>
        <v>41756</v>
      </c>
      <c r="DH3" s="280">
        <f t="shared" si="1"/>
        <v>41763</v>
      </c>
      <c r="DI3" s="281">
        <f t="shared" si="1"/>
        <v>41770</v>
      </c>
      <c r="DJ3" s="281">
        <f t="shared" si="1"/>
        <v>41777</v>
      </c>
      <c r="DK3" s="281">
        <f t="shared" si="1"/>
        <v>41784</v>
      </c>
      <c r="DL3" s="282">
        <f t="shared" si="1"/>
        <v>41791</v>
      </c>
      <c r="DN3" s="431"/>
      <c r="DO3" s="138"/>
      <c r="DP3" s="431"/>
      <c r="DR3" s="417"/>
      <c r="DS3" s="418"/>
    </row>
    <row r="4" spans="1:123" ht="9.6" customHeight="1">
      <c r="A4" s="142"/>
      <c r="B4" s="495" t="s">
        <v>92</v>
      </c>
      <c r="C4" s="498" t="s">
        <v>0</v>
      </c>
      <c r="D4" s="495" t="s">
        <v>93</v>
      </c>
      <c r="E4" s="498" t="s">
        <v>1</v>
      </c>
      <c r="F4" s="499" t="s">
        <v>255</v>
      </c>
      <c r="G4" s="482" t="s">
        <v>201</v>
      </c>
      <c r="H4" s="484" t="s">
        <v>2</v>
      </c>
      <c r="I4" s="423" t="s">
        <v>314</v>
      </c>
      <c r="J4" s="424"/>
      <c r="K4" s="424"/>
      <c r="L4" s="424"/>
      <c r="M4" s="425"/>
      <c r="N4" s="476" t="s">
        <v>322</v>
      </c>
      <c r="P4" s="468"/>
      <c r="Q4" s="474"/>
      <c r="R4" s="474"/>
      <c r="S4" s="474"/>
      <c r="T4" s="474"/>
      <c r="U4" s="474"/>
      <c r="V4" s="474"/>
      <c r="W4" s="474"/>
      <c r="X4" s="474"/>
      <c r="Y4" s="474"/>
      <c r="Z4" s="474"/>
      <c r="AA4" s="474"/>
      <c r="AB4" s="474"/>
      <c r="AC4" s="474"/>
      <c r="AD4" s="474"/>
      <c r="AE4" s="474"/>
      <c r="AF4" s="474"/>
      <c r="AG4" s="474"/>
      <c r="AH4" s="474"/>
      <c r="AI4" s="474"/>
      <c r="AJ4" s="474"/>
      <c r="AK4" s="474"/>
      <c r="AL4" s="474"/>
      <c r="AM4" s="474"/>
      <c r="AN4" s="474"/>
      <c r="AO4" s="474"/>
      <c r="AP4" s="475"/>
      <c r="AQ4" s="278"/>
      <c r="AR4" s="468"/>
      <c r="AS4" s="453" t="s">
        <v>342</v>
      </c>
      <c r="AT4" s="454"/>
      <c r="AU4" s="454"/>
      <c r="AV4" s="454"/>
      <c r="AW4" s="454"/>
      <c r="AX4" s="454"/>
      <c r="AY4" s="454"/>
      <c r="AZ4" s="454"/>
      <c r="BA4" s="454"/>
      <c r="BB4" s="454"/>
      <c r="BC4" s="454"/>
      <c r="BD4" s="454"/>
      <c r="BE4" s="454"/>
      <c r="BF4" s="454"/>
      <c r="BG4" s="454"/>
      <c r="BH4" s="454"/>
      <c r="BI4" s="454"/>
      <c r="BJ4" s="454"/>
      <c r="BK4" s="454"/>
      <c r="BL4" s="454"/>
      <c r="BM4" s="454"/>
      <c r="BN4" s="454"/>
      <c r="BO4" s="454"/>
      <c r="BP4" s="454"/>
      <c r="BQ4" s="454"/>
      <c r="BR4" s="454"/>
      <c r="BS4" s="454"/>
      <c r="BT4" s="454"/>
      <c r="BU4" s="454"/>
      <c r="BV4" s="454"/>
      <c r="BW4" s="454"/>
      <c r="BX4" s="454"/>
      <c r="BY4" s="454"/>
      <c r="BZ4" s="454"/>
      <c r="CA4" s="454"/>
      <c r="CB4" s="454"/>
      <c r="CC4" s="454"/>
      <c r="CD4" s="454"/>
      <c r="CE4" s="454"/>
      <c r="CF4" s="454"/>
      <c r="CG4" s="454"/>
      <c r="CH4" s="454"/>
      <c r="CI4" s="454"/>
      <c r="CJ4" s="454"/>
      <c r="CK4" s="454"/>
      <c r="CL4" s="454"/>
      <c r="CM4" s="454"/>
      <c r="CN4" s="454"/>
      <c r="CO4" s="454"/>
      <c r="CP4" s="454"/>
      <c r="CQ4" s="454"/>
      <c r="CR4" s="454"/>
      <c r="CS4" s="454"/>
      <c r="CT4" s="454"/>
      <c r="CU4" s="454"/>
      <c r="CV4" s="454"/>
      <c r="CW4" s="454"/>
      <c r="CX4" s="454"/>
      <c r="CY4" s="454"/>
      <c r="CZ4" s="454"/>
      <c r="DA4" s="454"/>
      <c r="DB4" s="454"/>
      <c r="DC4" s="454"/>
      <c r="DD4" s="454"/>
      <c r="DE4" s="454"/>
      <c r="DF4" s="454"/>
      <c r="DG4" s="454"/>
      <c r="DH4" s="454"/>
      <c r="DI4" s="454"/>
      <c r="DJ4" s="454"/>
      <c r="DK4" s="454"/>
      <c r="DL4" s="455"/>
      <c r="DN4" s="431"/>
      <c r="DO4" s="138"/>
      <c r="DP4" s="431"/>
      <c r="DR4" s="417"/>
      <c r="DS4" s="418"/>
    </row>
    <row r="5" spans="1:123" ht="11.25" customHeight="1">
      <c r="A5" s="142"/>
      <c r="B5" s="496"/>
      <c r="C5" s="484"/>
      <c r="D5" s="496"/>
      <c r="E5" s="484"/>
      <c r="F5" s="482"/>
      <c r="G5" s="482"/>
      <c r="H5" s="484"/>
      <c r="I5" s="486" t="s">
        <v>168</v>
      </c>
      <c r="J5" s="487"/>
      <c r="K5" s="488" t="s">
        <v>167</v>
      </c>
      <c r="L5" s="489"/>
      <c r="M5" s="490" t="s">
        <v>323</v>
      </c>
      <c r="N5" s="476"/>
      <c r="P5" s="469" t="s">
        <v>1</v>
      </c>
      <c r="Q5" s="436" t="s">
        <v>269</v>
      </c>
      <c r="R5" s="437"/>
      <c r="S5" s="436" t="s">
        <v>256</v>
      </c>
      <c r="T5" s="437"/>
      <c r="U5" s="436" t="s">
        <v>259</v>
      </c>
      <c r="V5" s="437"/>
      <c r="W5" s="438" t="s">
        <v>260</v>
      </c>
      <c r="X5" s="439"/>
      <c r="Y5" s="436" t="s">
        <v>261</v>
      </c>
      <c r="Z5" s="437"/>
      <c r="AA5" s="436" t="s">
        <v>262</v>
      </c>
      <c r="AB5" s="437"/>
      <c r="AC5" s="436" t="s">
        <v>263</v>
      </c>
      <c r="AD5" s="437"/>
      <c r="AE5" s="436" t="s">
        <v>264</v>
      </c>
      <c r="AF5" s="437"/>
      <c r="AG5" s="436" t="s">
        <v>265</v>
      </c>
      <c r="AH5" s="437"/>
      <c r="AI5" s="436" t="s">
        <v>266</v>
      </c>
      <c r="AJ5" s="437"/>
      <c r="AK5" s="436" t="s">
        <v>267</v>
      </c>
      <c r="AL5" s="437"/>
      <c r="AM5" s="436" t="s">
        <v>268</v>
      </c>
      <c r="AN5" s="437"/>
      <c r="AO5" s="436" t="s">
        <v>269</v>
      </c>
      <c r="AP5" s="492"/>
      <c r="AQ5" s="278"/>
      <c r="AR5" s="469" t="s">
        <v>1</v>
      </c>
      <c r="AS5" s="449">
        <v>1</v>
      </c>
      <c r="AT5" s="449"/>
      <c r="AU5" s="449"/>
      <c r="AV5" s="449"/>
      <c r="AW5" s="448">
        <v>2</v>
      </c>
      <c r="AX5" s="448"/>
      <c r="AY5" s="448"/>
      <c r="AZ5" s="448"/>
      <c r="BA5" s="449">
        <v>3</v>
      </c>
      <c r="BB5" s="449"/>
      <c r="BC5" s="449"/>
      <c r="BD5" s="449"/>
      <c r="BE5" s="448">
        <v>4</v>
      </c>
      <c r="BF5" s="448"/>
      <c r="BG5" s="448"/>
      <c r="BH5" s="448"/>
      <c r="BI5" s="449">
        <v>5</v>
      </c>
      <c r="BJ5" s="449"/>
      <c r="BK5" s="449"/>
      <c r="BL5" s="449"/>
      <c r="BM5" s="448">
        <v>6</v>
      </c>
      <c r="BN5" s="448"/>
      <c r="BO5" s="448"/>
      <c r="BP5" s="448"/>
      <c r="BQ5" s="449">
        <v>7</v>
      </c>
      <c r="BR5" s="449"/>
      <c r="BS5" s="449"/>
      <c r="BT5" s="449"/>
      <c r="BU5" s="448">
        <v>8</v>
      </c>
      <c r="BV5" s="448"/>
      <c r="BW5" s="448"/>
      <c r="BX5" s="448"/>
      <c r="BY5" s="449">
        <v>9</v>
      </c>
      <c r="BZ5" s="449"/>
      <c r="CA5" s="449"/>
      <c r="CB5" s="449"/>
      <c r="CC5" s="448">
        <v>10</v>
      </c>
      <c r="CD5" s="448"/>
      <c r="CE5" s="448"/>
      <c r="CF5" s="448"/>
      <c r="CG5" s="449">
        <v>11</v>
      </c>
      <c r="CH5" s="449"/>
      <c r="CI5" s="449"/>
      <c r="CJ5" s="449"/>
      <c r="CK5" s="448">
        <v>12</v>
      </c>
      <c r="CL5" s="448"/>
      <c r="CM5" s="448"/>
      <c r="CN5" s="448"/>
      <c r="CO5" s="449">
        <v>13</v>
      </c>
      <c r="CP5" s="449"/>
      <c r="CQ5" s="449"/>
      <c r="CR5" s="449"/>
      <c r="CS5" s="448">
        <v>14</v>
      </c>
      <c r="CT5" s="448"/>
      <c r="CU5" s="448"/>
      <c r="CV5" s="448"/>
      <c r="CW5" s="449">
        <v>15</v>
      </c>
      <c r="CX5" s="449"/>
      <c r="CY5" s="449"/>
      <c r="CZ5" s="449"/>
      <c r="DA5" s="448">
        <v>16</v>
      </c>
      <c r="DB5" s="448"/>
      <c r="DC5" s="448"/>
      <c r="DD5" s="448"/>
      <c r="DE5" s="449">
        <v>17</v>
      </c>
      <c r="DF5" s="449"/>
      <c r="DG5" s="449"/>
      <c r="DH5" s="449"/>
      <c r="DI5" s="448">
        <v>18</v>
      </c>
      <c r="DJ5" s="448"/>
      <c r="DK5" s="448"/>
      <c r="DL5" s="471"/>
      <c r="DN5" s="431"/>
      <c r="DO5" s="138"/>
      <c r="DP5" s="431"/>
      <c r="DR5" s="419"/>
      <c r="DS5" s="420"/>
    </row>
    <row r="6" spans="1:123" s="138" customFormat="1" ht="18.75" customHeight="1" thickBot="1">
      <c r="A6" s="142"/>
      <c r="B6" s="497"/>
      <c r="C6" s="485"/>
      <c r="D6" s="497"/>
      <c r="E6" s="485"/>
      <c r="F6" s="483"/>
      <c r="G6" s="483"/>
      <c r="H6" s="485"/>
      <c r="I6" s="500" t="s">
        <v>346</v>
      </c>
      <c r="J6" s="501"/>
      <c r="K6" s="502" t="s">
        <v>346</v>
      </c>
      <c r="L6" s="503"/>
      <c r="M6" s="491"/>
      <c r="N6" s="477"/>
      <c r="P6" s="470"/>
      <c r="Q6" s="196" t="s">
        <v>257</v>
      </c>
      <c r="R6" s="197" t="s">
        <v>258</v>
      </c>
      <c r="S6" s="196" t="s">
        <v>257</v>
      </c>
      <c r="T6" s="197" t="s">
        <v>258</v>
      </c>
      <c r="U6" s="196" t="s">
        <v>257</v>
      </c>
      <c r="V6" s="197" t="s">
        <v>258</v>
      </c>
      <c r="W6" s="196" t="s">
        <v>257</v>
      </c>
      <c r="X6" s="197" t="s">
        <v>258</v>
      </c>
      <c r="Y6" s="196" t="s">
        <v>257</v>
      </c>
      <c r="Z6" s="197" t="s">
        <v>258</v>
      </c>
      <c r="AA6" s="196" t="s">
        <v>257</v>
      </c>
      <c r="AB6" s="197" t="s">
        <v>258</v>
      </c>
      <c r="AC6" s="196" t="s">
        <v>257</v>
      </c>
      <c r="AD6" s="197" t="s">
        <v>258</v>
      </c>
      <c r="AE6" s="196" t="s">
        <v>257</v>
      </c>
      <c r="AF6" s="197" t="s">
        <v>258</v>
      </c>
      <c r="AG6" s="196" t="s">
        <v>257</v>
      </c>
      <c r="AH6" s="197" t="s">
        <v>258</v>
      </c>
      <c r="AI6" s="196" t="s">
        <v>257</v>
      </c>
      <c r="AJ6" s="197" t="s">
        <v>258</v>
      </c>
      <c r="AK6" s="196" t="s">
        <v>257</v>
      </c>
      <c r="AL6" s="197" t="s">
        <v>258</v>
      </c>
      <c r="AM6" s="196" t="s">
        <v>257</v>
      </c>
      <c r="AN6" s="197" t="s">
        <v>258</v>
      </c>
      <c r="AO6" s="196" t="s">
        <v>257</v>
      </c>
      <c r="AP6" s="198" t="s">
        <v>258</v>
      </c>
      <c r="AQ6" s="206"/>
      <c r="AR6" s="470"/>
      <c r="AS6" s="263">
        <v>1</v>
      </c>
      <c r="AT6" s="264">
        <v>2</v>
      </c>
      <c r="AU6" s="263">
        <v>3</v>
      </c>
      <c r="AV6" s="264">
        <v>4</v>
      </c>
      <c r="AW6" s="265">
        <v>5</v>
      </c>
      <c r="AX6" s="266">
        <v>6</v>
      </c>
      <c r="AY6" s="265">
        <v>7</v>
      </c>
      <c r="AZ6" s="266">
        <v>8</v>
      </c>
      <c r="BA6" s="263">
        <v>9</v>
      </c>
      <c r="BB6" s="264">
        <v>10</v>
      </c>
      <c r="BC6" s="263">
        <v>11</v>
      </c>
      <c r="BD6" s="264">
        <v>12</v>
      </c>
      <c r="BE6" s="265">
        <v>13</v>
      </c>
      <c r="BF6" s="266">
        <v>14</v>
      </c>
      <c r="BG6" s="265">
        <v>15</v>
      </c>
      <c r="BH6" s="266">
        <v>16</v>
      </c>
      <c r="BI6" s="263">
        <v>17</v>
      </c>
      <c r="BJ6" s="264">
        <v>18</v>
      </c>
      <c r="BK6" s="263">
        <v>19</v>
      </c>
      <c r="BL6" s="264">
        <v>20</v>
      </c>
      <c r="BM6" s="265">
        <v>21</v>
      </c>
      <c r="BN6" s="266">
        <v>22</v>
      </c>
      <c r="BO6" s="265">
        <v>23</v>
      </c>
      <c r="BP6" s="266">
        <v>24</v>
      </c>
      <c r="BQ6" s="263">
        <v>25</v>
      </c>
      <c r="BR6" s="264">
        <v>26</v>
      </c>
      <c r="BS6" s="263">
        <v>27</v>
      </c>
      <c r="BT6" s="264">
        <v>28</v>
      </c>
      <c r="BU6" s="265">
        <v>29</v>
      </c>
      <c r="BV6" s="266">
        <v>30</v>
      </c>
      <c r="BW6" s="265">
        <v>31</v>
      </c>
      <c r="BX6" s="266">
        <v>32</v>
      </c>
      <c r="BY6" s="263">
        <v>33</v>
      </c>
      <c r="BZ6" s="264">
        <v>34</v>
      </c>
      <c r="CA6" s="263">
        <v>35</v>
      </c>
      <c r="CB6" s="264">
        <v>36</v>
      </c>
      <c r="CC6" s="265">
        <v>37</v>
      </c>
      <c r="CD6" s="266">
        <v>38</v>
      </c>
      <c r="CE6" s="265">
        <v>39</v>
      </c>
      <c r="CF6" s="266">
        <v>40</v>
      </c>
      <c r="CG6" s="263">
        <v>41</v>
      </c>
      <c r="CH6" s="264">
        <v>42</v>
      </c>
      <c r="CI6" s="263">
        <v>43</v>
      </c>
      <c r="CJ6" s="264">
        <v>44</v>
      </c>
      <c r="CK6" s="265">
        <v>45</v>
      </c>
      <c r="CL6" s="266">
        <v>46</v>
      </c>
      <c r="CM6" s="265">
        <v>47</v>
      </c>
      <c r="CN6" s="266">
        <v>48</v>
      </c>
      <c r="CO6" s="263">
        <v>49</v>
      </c>
      <c r="CP6" s="264">
        <v>50</v>
      </c>
      <c r="CQ6" s="263">
        <v>51</v>
      </c>
      <c r="CR6" s="264">
        <v>52</v>
      </c>
      <c r="CS6" s="265">
        <v>53</v>
      </c>
      <c r="CT6" s="266">
        <v>54</v>
      </c>
      <c r="CU6" s="265">
        <v>55</v>
      </c>
      <c r="CV6" s="266">
        <v>56</v>
      </c>
      <c r="CW6" s="263">
        <v>57</v>
      </c>
      <c r="CX6" s="264">
        <v>58</v>
      </c>
      <c r="CY6" s="263">
        <v>59</v>
      </c>
      <c r="CZ6" s="264">
        <v>60</v>
      </c>
      <c r="DA6" s="265">
        <v>61</v>
      </c>
      <c r="DB6" s="266">
        <v>62</v>
      </c>
      <c r="DC6" s="265">
        <v>63</v>
      </c>
      <c r="DD6" s="266">
        <v>64</v>
      </c>
      <c r="DE6" s="263">
        <v>65</v>
      </c>
      <c r="DF6" s="264">
        <v>66</v>
      </c>
      <c r="DG6" s="263">
        <v>67</v>
      </c>
      <c r="DH6" s="264">
        <v>68</v>
      </c>
      <c r="DI6" s="265">
        <v>69</v>
      </c>
      <c r="DJ6" s="266">
        <v>70</v>
      </c>
      <c r="DK6" s="265">
        <v>71</v>
      </c>
      <c r="DL6" s="283">
        <v>72</v>
      </c>
      <c r="DN6" s="431"/>
      <c r="DP6" s="431"/>
      <c r="DR6" s="144" t="s">
        <v>257</v>
      </c>
      <c r="DS6" s="143" t="s">
        <v>258</v>
      </c>
    </row>
    <row r="7" spans="1:123" ht="5.25" customHeight="1">
      <c r="B7" s="421"/>
      <c r="C7" s="421"/>
      <c r="D7" s="421"/>
      <c r="E7" s="421"/>
      <c r="F7" s="421"/>
      <c r="G7" s="421"/>
      <c r="H7" s="421"/>
      <c r="I7" s="421"/>
      <c r="J7" s="421"/>
      <c r="K7" s="421"/>
      <c r="L7" s="421"/>
      <c r="M7" s="421"/>
      <c r="N7" s="251"/>
      <c r="P7" s="140"/>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R7" s="140"/>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141"/>
      <c r="CM7" s="141"/>
      <c r="CN7" s="141"/>
      <c r="CO7" s="141"/>
      <c r="CP7" s="141"/>
      <c r="CQ7" s="141"/>
      <c r="CR7" s="141"/>
      <c r="CS7" s="141"/>
      <c r="CT7" s="141"/>
      <c r="CU7" s="141"/>
      <c r="CV7" s="141"/>
      <c r="CW7" s="141"/>
      <c r="CX7" s="141"/>
      <c r="CY7" s="141"/>
      <c r="CZ7" s="141"/>
      <c r="DA7" s="141"/>
      <c r="DB7" s="141"/>
      <c r="DC7" s="141"/>
      <c r="DD7" s="141"/>
      <c r="DE7" s="141"/>
      <c r="DF7" s="141"/>
      <c r="DG7" s="141"/>
      <c r="DH7" s="141"/>
      <c r="DI7" s="141"/>
      <c r="DJ7" s="141"/>
      <c r="DK7" s="141"/>
      <c r="DL7" s="141"/>
      <c r="DN7" s="318"/>
      <c r="DP7" s="318"/>
      <c r="DR7" s="145"/>
      <c r="DS7" s="145"/>
    </row>
    <row r="8" spans="1:123" ht="11.25" customHeight="1">
      <c r="B8" s="193"/>
      <c r="C8" s="422" t="s">
        <v>3</v>
      </c>
      <c r="D8" s="422"/>
      <c r="E8" s="422"/>
      <c r="F8" s="422"/>
      <c r="G8" s="422"/>
      <c r="H8" s="422"/>
      <c r="I8" s="422"/>
      <c r="J8" s="422"/>
      <c r="K8" s="422"/>
      <c r="L8" s="422"/>
      <c r="M8" s="422"/>
      <c r="N8" s="255"/>
      <c r="P8" s="440" t="s">
        <v>3</v>
      </c>
      <c r="Q8" s="441"/>
      <c r="R8" s="441"/>
      <c r="S8" s="441"/>
      <c r="T8" s="441"/>
      <c r="U8" s="441"/>
      <c r="V8" s="441"/>
      <c r="W8" s="441"/>
      <c r="X8" s="441"/>
      <c r="Y8" s="441"/>
      <c r="Z8" s="441"/>
      <c r="AA8" s="441"/>
      <c r="AB8" s="441"/>
      <c r="AC8" s="441"/>
      <c r="AD8" s="441"/>
      <c r="AE8" s="441"/>
      <c r="AF8" s="441"/>
      <c r="AG8" s="441"/>
      <c r="AH8" s="441"/>
      <c r="AI8" s="441"/>
      <c r="AJ8" s="441"/>
      <c r="AK8" s="441"/>
      <c r="AL8" s="441"/>
      <c r="AM8" s="441"/>
      <c r="AN8" s="441"/>
      <c r="AO8" s="441"/>
      <c r="AP8" s="442"/>
      <c r="AR8" s="456" t="s">
        <v>3</v>
      </c>
      <c r="AS8" s="457"/>
      <c r="AT8" s="457"/>
      <c r="AU8" s="457"/>
      <c r="AV8" s="457"/>
      <c r="AW8" s="457"/>
      <c r="AX8" s="457"/>
      <c r="AY8" s="457"/>
      <c r="AZ8" s="457"/>
      <c r="BA8" s="457"/>
      <c r="BB8" s="457"/>
      <c r="BC8" s="457"/>
      <c r="BD8" s="457"/>
      <c r="BE8" s="457"/>
      <c r="BF8" s="457"/>
      <c r="BG8" s="457"/>
      <c r="BH8" s="457"/>
      <c r="BI8" s="457"/>
      <c r="BJ8" s="457"/>
      <c r="BK8" s="457"/>
      <c r="BL8" s="457"/>
      <c r="BM8" s="457"/>
      <c r="BN8" s="457"/>
      <c r="BO8" s="457"/>
      <c r="BP8" s="457"/>
      <c r="BQ8" s="457"/>
      <c r="BR8" s="457"/>
      <c r="BS8" s="457"/>
      <c r="BT8" s="457"/>
      <c r="BU8" s="457"/>
      <c r="BV8" s="457"/>
      <c r="BW8" s="457"/>
      <c r="BX8" s="457"/>
      <c r="BY8" s="457"/>
      <c r="BZ8" s="457"/>
      <c r="CA8" s="457"/>
      <c r="CB8" s="457"/>
      <c r="CC8" s="457"/>
      <c r="CD8" s="457"/>
      <c r="CE8" s="457"/>
      <c r="CF8" s="457"/>
      <c r="CG8" s="457"/>
      <c r="CH8" s="457"/>
      <c r="CI8" s="457"/>
      <c r="CJ8" s="457"/>
      <c r="CK8" s="457"/>
      <c r="CL8" s="457"/>
      <c r="CM8" s="457"/>
      <c r="CN8" s="457"/>
      <c r="CO8" s="457"/>
      <c r="CP8" s="457"/>
      <c r="CQ8" s="457"/>
      <c r="CR8" s="457"/>
      <c r="CS8" s="457"/>
      <c r="CT8" s="457"/>
      <c r="CU8" s="457"/>
      <c r="CV8" s="457"/>
      <c r="CW8" s="457"/>
      <c r="CX8" s="457"/>
      <c r="CY8" s="457"/>
      <c r="CZ8" s="457"/>
      <c r="DA8" s="457"/>
      <c r="DB8" s="457"/>
      <c r="DC8" s="457"/>
      <c r="DD8" s="457"/>
      <c r="DE8" s="457"/>
      <c r="DF8" s="457"/>
      <c r="DG8" s="457"/>
      <c r="DH8" s="457"/>
      <c r="DI8" s="457"/>
      <c r="DJ8" s="457"/>
      <c r="DK8" s="457"/>
      <c r="DL8" s="457"/>
      <c r="DN8" s="319"/>
      <c r="DP8" s="319"/>
    </row>
    <row r="9" spans="1:123" ht="4.5" customHeight="1">
      <c r="B9" s="459"/>
      <c r="C9" s="459"/>
      <c r="D9" s="459"/>
      <c r="E9" s="459"/>
      <c r="F9" s="459"/>
      <c r="G9" s="459"/>
      <c r="H9" s="459"/>
      <c r="I9" s="459"/>
      <c r="J9" s="459"/>
      <c r="K9" s="459"/>
      <c r="L9" s="459"/>
      <c r="M9" s="459"/>
      <c r="N9" s="251"/>
      <c r="P9" s="199"/>
      <c r="Q9" s="200"/>
      <c r="R9" s="200"/>
      <c r="S9" s="200"/>
      <c r="T9" s="200"/>
      <c r="U9" s="200"/>
      <c r="V9" s="200"/>
      <c r="W9" s="200"/>
      <c r="X9" s="200"/>
      <c r="Y9" s="200"/>
      <c r="Z9" s="200"/>
      <c r="AA9" s="200"/>
      <c r="AB9" s="200"/>
      <c r="AC9" s="200"/>
      <c r="AD9" s="200"/>
      <c r="AE9" s="200"/>
      <c r="AF9" s="200"/>
      <c r="AG9" s="200"/>
      <c r="AH9" s="200"/>
      <c r="AI9" s="200"/>
      <c r="AJ9" s="200"/>
      <c r="AK9" s="200"/>
      <c r="AL9" s="200"/>
      <c r="AM9" s="200"/>
      <c r="AN9" s="200"/>
      <c r="AO9" s="200"/>
      <c r="AP9" s="200"/>
      <c r="AR9" s="199"/>
      <c r="AS9" s="141"/>
      <c r="AT9" s="141"/>
      <c r="AU9" s="141"/>
      <c r="AV9" s="141"/>
      <c r="AW9" s="141"/>
      <c r="AX9" s="141"/>
      <c r="AY9" s="141"/>
      <c r="AZ9" s="141"/>
      <c r="BA9" s="141"/>
      <c r="BB9" s="141"/>
      <c r="BC9" s="141"/>
      <c r="BD9" s="141"/>
      <c r="BE9" s="141"/>
      <c r="BF9" s="141"/>
      <c r="BG9" s="141"/>
      <c r="BH9" s="141"/>
      <c r="BI9" s="141"/>
      <c r="BJ9" s="141"/>
      <c r="BK9" s="141"/>
      <c r="BL9" s="141"/>
      <c r="BM9" s="141"/>
      <c r="BN9" s="141"/>
      <c r="BO9" s="141"/>
      <c r="BP9" s="141"/>
      <c r="BQ9" s="141"/>
      <c r="BR9" s="141"/>
      <c r="BS9" s="141"/>
      <c r="BT9" s="141"/>
      <c r="BU9" s="141"/>
      <c r="BV9" s="141"/>
      <c r="BW9" s="141"/>
      <c r="BX9" s="141"/>
      <c r="BY9" s="141"/>
      <c r="BZ9" s="141"/>
      <c r="CA9" s="141"/>
      <c r="CB9" s="141"/>
      <c r="CC9" s="141"/>
      <c r="CD9" s="141"/>
      <c r="CE9" s="141"/>
      <c r="CF9" s="141"/>
      <c r="CG9" s="141"/>
      <c r="CH9" s="141"/>
      <c r="CI9" s="141"/>
      <c r="CJ9" s="141"/>
      <c r="CK9" s="141"/>
      <c r="CL9" s="141"/>
      <c r="CM9" s="141"/>
      <c r="CN9" s="141"/>
      <c r="CO9" s="141"/>
      <c r="CP9" s="141"/>
      <c r="CQ9" s="141"/>
      <c r="CR9" s="141"/>
      <c r="CS9" s="141"/>
      <c r="CT9" s="141"/>
      <c r="CU9" s="141"/>
      <c r="CV9" s="141"/>
      <c r="CW9" s="141"/>
      <c r="CX9" s="141"/>
      <c r="CY9" s="141"/>
      <c r="CZ9" s="141"/>
      <c r="DA9" s="141"/>
      <c r="DB9" s="141"/>
      <c r="DC9" s="141"/>
      <c r="DD9" s="141"/>
      <c r="DE9" s="141"/>
      <c r="DF9" s="141"/>
      <c r="DG9" s="141"/>
      <c r="DH9" s="141"/>
      <c r="DI9" s="141"/>
      <c r="DJ9" s="141"/>
      <c r="DK9" s="141"/>
      <c r="DL9" s="141"/>
      <c r="DN9" s="318"/>
      <c r="DP9" s="318"/>
      <c r="DR9" s="146"/>
      <c r="DS9" s="146"/>
    </row>
    <row r="10" spans="1:123">
      <c r="B10" s="193"/>
      <c r="C10" s="429" t="s">
        <v>25</v>
      </c>
      <c r="D10" s="429"/>
      <c r="E10" s="429"/>
      <c r="F10" s="429"/>
      <c r="G10" s="429"/>
      <c r="H10" s="429"/>
      <c r="I10" s="429"/>
      <c r="J10" s="429"/>
      <c r="K10" s="429"/>
      <c r="L10" s="429"/>
      <c r="M10" s="429"/>
      <c r="N10" s="256"/>
      <c r="P10" s="443" t="s">
        <v>25</v>
      </c>
      <c r="Q10" s="444"/>
      <c r="R10" s="444"/>
      <c r="S10" s="444"/>
      <c r="T10" s="444"/>
      <c r="U10" s="444"/>
      <c r="V10" s="444"/>
      <c r="W10" s="444"/>
      <c r="X10" s="444"/>
      <c r="Y10" s="444"/>
      <c r="Z10" s="444"/>
      <c r="AA10" s="444"/>
      <c r="AB10" s="444"/>
      <c r="AC10" s="444"/>
      <c r="AD10" s="444"/>
      <c r="AE10" s="444"/>
      <c r="AF10" s="444"/>
      <c r="AG10" s="444"/>
      <c r="AH10" s="444"/>
      <c r="AI10" s="444"/>
      <c r="AJ10" s="444"/>
      <c r="AK10" s="444"/>
      <c r="AL10" s="444"/>
      <c r="AM10" s="444"/>
      <c r="AN10" s="444"/>
      <c r="AO10" s="444"/>
      <c r="AP10" s="445"/>
      <c r="AR10" s="464" t="s">
        <v>344</v>
      </c>
      <c r="AS10" s="464"/>
      <c r="AT10" s="464"/>
      <c r="AU10" s="464"/>
      <c r="AV10" s="464"/>
      <c r="AW10" s="464"/>
      <c r="AX10" s="464"/>
      <c r="AY10" s="464"/>
      <c r="AZ10" s="464"/>
      <c r="BA10" s="464"/>
      <c r="BB10" s="464"/>
      <c r="BC10" s="464"/>
      <c r="BD10" s="464"/>
      <c r="BE10" s="464"/>
      <c r="BF10" s="464"/>
      <c r="BG10" s="464"/>
      <c r="BH10" s="464"/>
      <c r="BI10" s="464"/>
      <c r="BJ10" s="464"/>
      <c r="BK10" s="464"/>
      <c r="BL10" s="464"/>
      <c r="BM10" s="464"/>
      <c r="BN10" s="464"/>
      <c r="BO10" s="464"/>
      <c r="BP10" s="464"/>
      <c r="BQ10" s="464"/>
      <c r="BR10" s="464"/>
      <c r="BS10" s="464"/>
      <c r="BT10" s="464"/>
      <c r="BU10" s="464"/>
      <c r="BV10" s="464"/>
      <c r="BW10" s="464"/>
      <c r="BX10" s="464"/>
      <c r="BY10" s="464"/>
      <c r="BZ10" s="464"/>
      <c r="CA10" s="464"/>
      <c r="CB10" s="464"/>
      <c r="CC10" s="464"/>
      <c r="CD10" s="464"/>
      <c r="CE10" s="464"/>
      <c r="CF10" s="464"/>
      <c r="CG10" s="464"/>
      <c r="CH10" s="464"/>
      <c r="CI10" s="464"/>
      <c r="CJ10" s="464"/>
      <c r="CK10" s="464"/>
      <c r="CL10" s="464"/>
      <c r="CM10" s="464"/>
      <c r="CN10" s="464"/>
      <c r="CO10" s="464"/>
      <c r="CP10" s="464"/>
      <c r="CQ10" s="464"/>
      <c r="CR10" s="464"/>
      <c r="CS10" s="464"/>
      <c r="CT10" s="464"/>
      <c r="CU10" s="464"/>
      <c r="CV10" s="464"/>
      <c r="CW10" s="464"/>
      <c r="CX10" s="464"/>
      <c r="CY10" s="464"/>
      <c r="CZ10" s="464"/>
      <c r="DA10" s="464"/>
      <c r="DB10" s="464"/>
      <c r="DC10" s="464"/>
      <c r="DD10" s="464"/>
      <c r="DE10" s="464"/>
      <c r="DF10" s="464"/>
      <c r="DG10" s="464"/>
      <c r="DH10" s="464"/>
      <c r="DI10" s="464"/>
      <c r="DJ10" s="464"/>
      <c r="DK10" s="464"/>
      <c r="DL10" s="464"/>
      <c r="DN10" s="322"/>
      <c r="DO10" s="320"/>
      <c r="DP10" s="322"/>
    </row>
    <row r="11" spans="1:123" ht="22.9" customHeight="1">
      <c r="B11" s="193" t="s">
        <v>145</v>
      </c>
      <c r="C11" s="166" t="s">
        <v>248</v>
      </c>
      <c r="D11" s="167" t="s">
        <v>169</v>
      </c>
      <c r="E11" s="210" t="s">
        <v>170</v>
      </c>
      <c r="F11" s="168" t="s">
        <v>252</v>
      </c>
      <c r="G11" s="168" t="s">
        <v>23</v>
      </c>
      <c r="H11" s="169" t="s">
        <v>20</v>
      </c>
      <c r="I11" s="170">
        <f>IF($M$2=S$5,Q11,IF($M$2=U$5,S11,IF($M$2=W$5,U11,IF($M$2=Y$5,W11,IF($M$2=AA$5,Y11,IF($M$2=AC$5,AA11,IF($M$2=AE$5,AC11,IF($M$2=AG$5,AE11,IF($M$2=AI$5,AG11,IF($M$2=AK$5,AI11,IF($M$2=AM$5,AK11,IF($M$2=AO$5,AM11,""))))))))))))</f>
        <v>0</v>
      </c>
      <c r="J11" s="171">
        <f>IF(K11&gt;0,DR11,IF($M$2=S$5,S11,IF($M$2=U$5,U11,IF($M$2=W$5,W11,IF($M$2=Y$5,Y11,IF($M$2=AA$5,AA11,IF($M$2=AC$5,AC11,IF($M$2=AE$5,AE11,IF($M$2=AG$5,AG11,IF($M$2=AI$5,AI11,IF($M$2=AK$5,AK11,IF($M$2=AM$5,AM11,IF($M$2=AO$5,AO11,"")))))))))))))</f>
        <v>0</v>
      </c>
      <c r="K11" s="426">
        <f>IF(R11&gt;0,R11,IF(T11&gt;0,T11,IF(V11&gt;0,V11,IF(X11&gt;0,X11,IF(Z11&gt;0,Z11,IF(AB11&gt;0,AB11,IF(AD11&gt;0,AD11,IF(AF11&gt;0,AF11,IF(AH11&gt;0,AH11,IF(AJ11&gt;0,AJ11,IF(AL11&gt;0,AL11,IF(AN11&gt;0,AN11,IF(AP11&gt;0,AP11,0)))))))))))))</f>
        <v>0</v>
      </c>
      <c r="L11" s="427"/>
      <c r="M11" s="253">
        <f>DN11</f>
        <v>47484</v>
      </c>
      <c r="N11" s="248">
        <f>DP11</f>
        <v>47484</v>
      </c>
      <c r="P11" s="201" t="s">
        <v>170</v>
      </c>
      <c r="Q11" s="131"/>
      <c r="R11" s="147"/>
      <c r="S11" s="132"/>
      <c r="T11" s="133"/>
      <c r="U11" s="131"/>
      <c r="V11" s="147"/>
      <c r="W11" s="131"/>
      <c r="X11" s="147"/>
      <c r="Y11" s="131"/>
      <c r="Z11" s="147"/>
      <c r="AA11" s="131"/>
      <c r="AB11" s="147"/>
      <c r="AC11" s="131"/>
      <c r="AD11" s="147"/>
      <c r="AE11" s="131"/>
      <c r="AF11" s="147"/>
      <c r="AG11" s="131"/>
      <c r="AH11" s="147"/>
      <c r="AI11" s="131"/>
      <c r="AJ11" s="147"/>
      <c r="AK11" s="131"/>
      <c r="AL11" s="147"/>
      <c r="AM11" s="131"/>
      <c r="AN11" s="147"/>
      <c r="AO11" s="131"/>
      <c r="AP11" s="148"/>
      <c r="AQ11" s="279"/>
      <c r="AR11" s="201" t="s">
        <v>170</v>
      </c>
      <c r="AS11" s="259"/>
      <c r="AT11" s="260"/>
      <c r="AU11" s="259"/>
      <c r="AV11" s="260"/>
      <c r="AW11" s="261"/>
      <c r="AX11" s="268"/>
      <c r="AY11" s="267"/>
      <c r="AZ11" s="262"/>
      <c r="BA11" s="259"/>
      <c r="BB11" s="260"/>
      <c r="BC11" s="259"/>
      <c r="BD11" s="260"/>
      <c r="BE11" s="261"/>
      <c r="BF11" s="262"/>
      <c r="BG11" s="261"/>
      <c r="BH11" s="262"/>
      <c r="BI11" s="259"/>
      <c r="BJ11" s="260"/>
      <c r="BK11" s="259"/>
      <c r="BL11" s="260"/>
      <c r="BM11" s="261"/>
      <c r="BN11" s="262"/>
      <c r="BO11" s="261"/>
      <c r="BP11" s="262"/>
      <c r="BQ11" s="259"/>
      <c r="BR11" s="260"/>
      <c r="BS11" s="259"/>
      <c r="BT11" s="260"/>
      <c r="BU11" s="261"/>
      <c r="BV11" s="262"/>
      <c r="BW11" s="261"/>
      <c r="BX11" s="262"/>
      <c r="BY11" s="259"/>
      <c r="BZ11" s="260"/>
      <c r="CA11" s="259"/>
      <c r="CB11" s="260"/>
      <c r="CC11" s="261"/>
      <c r="CD11" s="262"/>
      <c r="CE11" s="261"/>
      <c r="CF11" s="262"/>
      <c r="CG11" s="259"/>
      <c r="CH11" s="260"/>
      <c r="CI11" s="259"/>
      <c r="CJ11" s="260"/>
      <c r="CK11" s="261"/>
      <c r="CL11" s="262"/>
      <c r="CM11" s="261"/>
      <c r="CN11" s="262"/>
      <c r="CO11" s="259"/>
      <c r="CP11" s="260"/>
      <c r="CQ11" s="259"/>
      <c r="CR11" s="260"/>
      <c r="CS11" s="261"/>
      <c r="CT11" s="262"/>
      <c r="CU11" s="261"/>
      <c r="CV11" s="262"/>
      <c r="CW11" s="259"/>
      <c r="CX11" s="260"/>
      <c r="CY11" s="259"/>
      <c r="CZ11" s="260"/>
      <c r="DA11" s="261"/>
      <c r="DB11" s="262"/>
      <c r="DC11" s="261"/>
      <c r="DD11" s="262"/>
      <c r="DE11" s="259"/>
      <c r="DF11" s="260"/>
      <c r="DG11" s="259"/>
      <c r="DH11" s="260"/>
      <c r="DI11" s="261"/>
      <c r="DJ11" s="262"/>
      <c r="DK11" s="261"/>
      <c r="DL11" s="262"/>
      <c r="DN11" s="323">
        <f>DP11</f>
        <v>47484</v>
      </c>
      <c r="DO11" s="140"/>
      <c r="DP11" s="323">
        <f>$M$56</f>
        <v>47484</v>
      </c>
      <c r="DQ11" s="149"/>
      <c r="DR11" s="131">
        <f>IF($R11&gt;0,$Q11,IF($T11&gt;0,$S11,IF($V11&gt;0,$U11,IF($X11&gt;0,$W11,IF($Z11&gt;0,$Y11,IF($AB11&gt;0,$AA11,IF($AD11&gt;0,$AC11,IF($AF11&gt;0,$AE11,IF($AH11&gt;0,$AG11,IF($AJ11&gt;0,$AI11,IF($AL11&gt;0,$AK11,IF($AN11&gt;0,$AM11,IF($AP11&gt;0,$AO11,0)))))))))))))</f>
        <v>0</v>
      </c>
      <c r="DS11" s="148" t="str">
        <f>IF(K11&gt;0,K11,"")</f>
        <v/>
      </c>
    </row>
    <row r="12" spans="1:123" ht="22.9" customHeight="1">
      <c r="B12" s="172" t="s">
        <v>146</v>
      </c>
      <c r="C12" s="173" t="s">
        <v>5</v>
      </c>
      <c r="D12" s="174" t="s">
        <v>100</v>
      </c>
      <c r="E12" s="211" t="s">
        <v>31</v>
      </c>
      <c r="F12" s="176" t="s">
        <v>94</v>
      </c>
      <c r="G12" s="176" t="s">
        <v>23</v>
      </c>
      <c r="H12" s="177" t="s">
        <v>20</v>
      </c>
      <c r="I12" s="170">
        <f>IF($M$2=S$5,Q12,IF($M$2=U$5,S12,IF($M$2=W$5,U12,IF($M$2=Y$5,W12,IF($M$2=AA$5,Y12,IF($M$2=AC$5,AA12,IF($M$2=AE$5,AC12,IF($M$2=AG$5,AE12,IF($M$2=AI$5,AG12,IF($M$2=AK$5,AI12,IF($M$2=AM$5,AK12,IF($M$2=AO$5,AM12,""))))))))))))</f>
        <v>0</v>
      </c>
      <c r="J12" s="171">
        <f>IF(K12&gt;0,DR12,IF($M$2=S$5,S12,IF($M$2=U$5,U12,IF($M$2=W$5,W12,IF($M$2=Y$5,Y12,IF($M$2=AA$5,AA12,IF($M$2=AC$5,AC12,IF($M$2=AE$5,AE12,IF($M$2=AG$5,AG12,IF($M$2=AI$5,AI12,IF($M$2=AK$5,AK12,IF($M$2=AM$5,AM12,IF($M$2=AO$5,AO12,"")))))))))))))</f>
        <v>0</v>
      </c>
      <c r="K12" s="426">
        <f>IF(R12&gt;0,R12,IF(T12&gt;0,T12,IF(V12&gt;0,V12,IF(X12&gt;0,X12,IF(Z12&gt;0,Z12,IF(AB12&gt;0,AB12,IF(AD12&gt;0,AD12,IF(AF12&gt;0,AF12,IF(AH12&gt;0,AH12,IF(AJ12&gt;0,AJ12,IF(AL12&gt;0,AL12,IF(AN12&gt;0,AN12,IF(AP12&gt;0,AP12,0)))))))))))))</f>
        <v>0</v>
      </c>
      <c r="L12" s="427"/>
      <c r="M12" s="253">
        <f>DN12</f>
        <v>47484</v>
      </c>
      <c r="N12" s="248">
        <f>DP12</f>
        <v>47484</v>
      </c>
      <c r="P12" s="202" t="s">
        <v>272</v>
      </c>
      <c r="Q12" s="131"/>
      <c r="R12" s="147"/>
      <c r="S12" s="132"/>
      <c r="T12" s="133"/>
      <c r="U12" s="131"/>
      <c r="V12" s="147"/>
      <c r="W12" s="131"/>
      <c r="X12" s="147"/>
      <c r="Y12" s="131"/>
      <c r="Z12" s="147"/>
      <c r="AA12" s="131"/>
      <c r="AB12" s="147"/>
      <c r="AC12" s="131"/>
      <c r="AD12" s="147"/>
      <c r="AE12" s="131"/>
      <c r="AF12" s="147"/>
      <c r="AG12" s="131"/>
      <c r="AH12" s="147"/>
      <c r="AI12" s="131"/>
      <c r="AJ12" s="147"/>
      <c r="AK12" s="131"/>
      <c r="AL12" s="147"/>
      <c r="AM12" s="131"/>
      <c r="AN12" s="147"/>
      <c r="AO12" s="131"/>
      <c r="AP12" s="148"/>
      <c r="AQ12" s="279"/>
      <c r="AR12" s="202" t="s">
        <v>272</v>
      </c>
      <c r="AS12" s="259"/>
      <c r="AT12" s="260"/>
      <c r="AU12" s="259"/>
      <c r="AV12" s="260"/>
      <c r="AW12" s="261"/>
      <c r="AX12" s="268"/>
      <c r="AY12" s="267"/>
      <c r="AZ12" s="262"/>
      <c r="BA12" s="259"/>
      <c r="BB12" s="260"/>
      <c r="BC12" s="259"/>
      <c r="BD12" s="260"/>
      <c r="BE12" s="261"/>
      <c r="BF12" s="262"/>
      <c r="BG12" s="261"/>
      <c r="BH12" s="262"/>
      <c r="BI12" s="259"/>
      <c r="BJ12" s="260"/>
      <c r="BK12" s="259"/>
      <c r="BL12" s="260"/>
      <c r="BM12" s="261"/>
      <c r="BN12" s="262"/>
      <c r="BO12" s="261"/>
      <c r="BP12" s="262"/>
      <c r="BQ12" s="259"/>
      <c r="BR12" s="260"/>
      <c r="BS12" s="259"/>
      <c r="BT12" s="260"/>
      <c r="BU12" s="261"/>
      <c r="BV12" s="262"/>
      <c r="BW12" s="261"/>
      <c r="BX12" s="262"/>
      <c r="BY12" s="259"/>
      <c r="BZ12" s="260"/>
      <c r="CA12" s="259"/>
      <c r="CB12" s="260"/>
      <c r="CC12" s="261"/>
      <c r="CD12" s="262"/>
      <c r="CE12" s="261"/>
      <c r="CF12" s="262"/>
      <c r="CG12" s="259"/>
      <c r="CH12" s="260"/>
      <c r="CI12" s="259"/>
      <c r="CJ12" s="260"/>
      <c r="CK12" s="261"/>
      <c r="CL12" s="262"/>
      <c r="CM12" s="261"/>
      <c r="CN12" s="262"/>
      <c r="CO12" s="259"/>
      <c r="CP12" s="260"/>
      <c r="CQ12" s="259"/>
      <c r="CR12" s="260"/>
      <c r="CS12" s="261"/>
      <c r="CT12" s="262"/>
      <c r="CU12" s="261"/>
      <c r="CV12" s="262"/>
      <c r="CW12" s="259"/>
      <c r="CX12" s="260"/>
      <c r="CY12" s="259"/>
      <c r="CZ12" s="260"/>
      <c r="DA12" s="261"/>
      <c r="DB12" s="262"/>
      <c r="DC12" s="261"/>
      <c r="DD12" s="262"/>
      <c r="DE12" s="259"/>
      <c r="DF12" s="260"/>
      <c r="DG12" s="259"/>
      <c r="DH12" s="260"/>
      <c r="DI12" s="261"/>
      <c r="DJ12" s="262"/>
      <c r="DK12" s="261"/>
      <c r="DL12" s="262"/>
      <c r="DN12" s="323">
        <f>DP12</f>
        <v>47484</v>
      </c>
      <c r="DO12" s="140"/>
      <c r="DP12" s="323">
        <f>$M$56</f>
        <v>47484</v>
      </c>
      <c r="DR12" s="131">
        <f>IF($R12&gt;0,$Q12,IF($T12&gt;0,$S12,IF($V12&gt;0,$U12,IF($X12&gt;0,$W12,IF($Z12&gt;0,$Y12,IF($AB12&gt;0,$AA12,IF($AD12&gt;0,$AC12,IF($AF12&gt;0,$AE12,IF($AH12&gt;0,$AG12,IF($AJ12&gt;0,$AI12,IF($AL12&gt;0,$AK12,IF($AN12&gt;0,$AM12,IF($AP12&gt;0,$AO12,0)))))))))))))</f>
        <v>0</v>
      </c>
      <c r="DS12" s="148" t="str">
        <f>IF(K12&gt;0,K12,"")</f>
        <v/>
      </c>
    </row>
    <row r="13" spans="1:123" ht="22.9" customHeight="1">
      <c r="B13" s="193" t="s">
        <v>147</v>
      </c>
      <c r="C13" s="166" t="s">
        <v>8</v>
      </c>
      <c r="D13" s="167" t="s">
        <v>101</v>
      </c>
      <c r="E13" s="212" t="s">
        <v>32</v>
      </c>
      <c r="F13" s="168" t="s">
        <v>88</v>
      </c>
      <c r="G13" s="168" t="s">
        <v>66</v>
      </c>
      <c r="H13" s="178">
        <v>1</v>
      </c>
      <c r="I13" s="170">
        <f>IF($M$2=S$5,Q13,IF($M$2=U$5,S13,IF($M$2=W$5,U13,IF($M$2=Y$5,W13,IF($M$2=AA$5,Y13,IF($M$2=AC$5,AA13,IF($M$2=AE$5,AC13,IF($M$2=AG$5,AE13,IF($M$2=AI$5,AG13,IF($M$2=AK$5,AI13,IF($M$2=AM$5,AK13,IF($M$2=AO$5,AM13,""))))))))))))</f>
        <v>0</v>
      </c>
      <c r="J13" s="171">
        <f>IF(K13&gt;0,DR13,IF($M$2=S$5,S13,IF($M$2=U$5,U13,IF($M$2=W$5,W13,IF($M$2=Y$5,Y13,IF($M$2=AA$5,AA13,IF($M$2=AC$5,AC13,IF($M$2=AE$5,AE13,IF($M$2=AG$5,AG13,IF($M$2=AI$5,AI13,IF($M$2=AK$5,AK13,IF($M$2=AM$5,AM13,IF($M$2=AO$5,AO13,"")))))))))))))</f>
        <v>0</v>
      </c>
      <c r="K13" s="426">
        <f>IF(R13&gt;0,R13,IF(T13&gt;0,T13,IF(V13&gt;0,V13,IF(X13&gt;0,X13,IF(Z13&gt;0,Z13,IF(AB13&gt;0,AB13,IF(AD13&gt;0,AD13,IF(AF13&gt;0,AF13,IF(AH13&gt;0,AH13,IF(AJ13&gt;0,AJ13,IF(AL13&gt;0,AL13,IF(AN13&gt;0,AN13,IF(AP13&gt;0,AP13,0)))))))))))))</f>
        <v>0</v>
      </c>
      <c r="L13" s="427"/>
      <c r="M13" s="253">
        <f>DN13</f>
        <v>47484</v>
      </c>
      <c r="N13" s="248">
        <f>DP13</f>
        <v>47484</v>
      </c>
      <c r="P13" s="201" t="s">
        <v>32</v>
      </c>
      <c r="Q13" s="131"/>
      <c r="R13" s="147"/>
      <c r="S13" s="132"/>
      <c r="T13" s="133"/>
      <c r="U13" s="131"/>
      <c r="V13" s="147"/>
      <c r="W13" s="131"/>
      <c r="X13" s="147"/>
      <c r="Y13" s="131"/>
      <c r="Z13" s="147"/>
      <c r="AA13" s="131"/>
      <c r="AB13" s="147"/>
      <c r="AC13" s="131"/>
      <c r="AD13" s="147"/>
      <c r="AE13" s="131"/>
      <c r="AF13" s="147"/>
      <c r="AG13" s="131"/>
      <c r="AH13" s="147"/>
      <c r="AI13" s="131"/>
      <c r="AJ13" s="147"/>
      <c r="AK13" s="131"/>
      <c r="AL13" s="147"/>
      <c r="AM13" s="131"/>
      <c r="AN13" s="147"/>
      <c r="AO13" s="131"/>
      <c r="AP13" s="148"/>
      <c r="AQ13" s="279"/>
      <c r="AR13" s="201" t="s">
        <v>32</v>
      </c>
      <c r="AS13" s="259"/>
      <c r="AT13" s="260"/>
      <c r="AU13" s="259"/>
      <c r="AV13" s="260"/>
      <c r="AW13" s="261"/>
      <c r="AX13" s="268"/>
      <c r="AY13" s="267"/>
      <c r="AZ13" s="262"/>
      <c r="BA13" s="259"/>
      <c r="BB13" s="260"/>
      <c r="BC13" s="259"/>
      <c r="BD13" s="260"/>
      <c r="BE13" s="261"/>
      <c r="BF13" s="262"/>
      <c r="BG13" s="261"/>
      <c r="BH13" s="262"/>
      <c r="BI13" s="259"/>
      <c r="BJ13" s="260"/>
      <c r="BK13" s="259"/>
      <c r="BL13" s="260"/>
      <c r="BM13" s="261"/>
      <c r="BN13" s="262"/>
      <c r="BO13" s="261"/>
      <c r="BP13" s="262"/>
      <c r="BQ13" s="259"/>
      <c r="BR13" s="260"/>
      <c r="BS13" s="259"/>
      <c r="BT13" s="260"/>
      <c r="BU13" s="261"/>
      <c r="BV13" s="262"/>
      <c r="BW13" s="261"/>
      <c r="BX13" s="262"/>
      <c r="BY13" s="259"/>
      <c r="BZ13" s="260"/>
      <c r="CA13" s="259"/>
      <c r="CB13" s="260"/>
      <c r="CC13" s="261"/>
      <c r="CD13" s="262"/>
      <c r="CE13" s="261"/>
      <c r="CF13" s="262"/>
      <c r="CG13" s="259"/>
      <c r="CH13" s="260"/>
      <c r="CI13" s="259"/>
      <c r="CJ13" s="260"/>
      <c r="CK13" s="261"/>
      <c r="CL13" s="262"/>
      <c r="CM13" s="261"/>
      <c r="CN13" s="262"/>
      <c r="CO13" s="259"/>
      <c r="CP13" s="260"/>
      <c r="CQ13" s="259"/>
      <c r="CR13" s="260"/>
      <c r="CS13" s="261"/>
      <c r="CT13" s="262"/>
      <c r="CU13" s="261"/>
      <c r="CV13" s="262"/>
      <c r="CW13" s="259"/>
      <c r="CX13" s="260"/>
      <c r="CY13" s="259"/>
      <c r="CZ13" s="260"/>
      <c r="DA13" s="261"/>
      <c r="DB13" s="262"/>
      <c r="DC13" s="261"/>
      <c r="DD13" s="262"/>
      <c r="DE13" s="259"/>
      <c r="DF13" s="260"/>
      <c r="DG13" s="259"/>
      <c r="DH13" s="260"/>
      <c r="DI13" s="261"/>
      <c r="DJ13" s="262"/>
      <c r="DK13" s="261"/>
      <c r="DL13" s="262"/>
      <c r="DN13" s="323">
        <f>DP13</f>
        <v>47484</v>
      </c>
      <c r="DO13" s="140"/>
      <c r="DP13" s="323">
        <f>$M$56</f>
        <v>47484</v>
      </c>
      <c r="DR13" s="131">
        <f>IF($R13&gt;0,$Q13,IF($T13&gt;0,$S13,IF($V13&gt;0,$U13,IF($X13&gt;0,$W13,IF($Z13&gt;0,$Y13,IF($AB13&gt;0,$AA13,IF($AD13&gt;0,$AC13,IF($AF13&gt;0,$AE13,IF($AH13&gt;0,$AG13,IF($AJ13&gt;0,$AI13,IF($AL13&gt;0,$AK13,IF($AN13&gt;0,$AM13,IF($AP13&gt;0,$AO13,0)))))))))))))</f>
        <v>0</v>
      </c>
      <c r="DS13" s="148" t="str">
        <f>IF(K13&gt;0,K13,"")</f>
        <v/>
      </c>
    </row>
    <row r="14" spans="1:123" ht="22.9" customHeight="1">
      <c r="B14" s="193"/>
      <c r="C14" s="166"/>
      <c r="D14" s="167" t="s">
        <v>102</v>
      </c>
      <c r="E14" s="210" t="s">
        <v>318</v>
      </c>
      <c r="F14" s="168" t="s">
        <v>89</v>
      </c>
      <c r="G14" s="168" t="s">
        <v>66</v>
      </c>
      <c r="H14" s="169" t="s">
        <v>33</v>
      </c>
      <c r="I14" s="170">
        <f>IF($M$2=S$5,Q14,IF($M$2=U$5,S14,IF($M$2=W$5,U14,IF($M$2=Y$5,W14,IF($M$2=AA$5,Y14,IF($M$2=AC$5,AA14,IF($M$2=AE$5,AC14,IF($M$2=AG$5,AE14,IF($M$2=AI$5,AG14,IF($M$2=AK$5,AI14,IF($M$2=AM$5,AK14,IF($M$2=AO$5,AM14,""))))))))))))</f>
        <v>0</v>
      </c>
      <c r="J14" s="171">
        <f>IF(K14&gt;0,DR14,IF($M$2=S$5,S14,IF($M$2=U$5,U14,IF($M$2=W$5,W14,IF($M$2=Y$5,Y14,IF($M$2=AA$5,AA14,IF($M$2=AC$5,AC14,IF($M$2=AE$5,AE14,IF($M$2=AG$5,AG14,IF($M$2=AI$5,AI14,IF($M$2=AK$5,AK14,IF($M$2=AM$5,AM14,IF($M$2=AO$5,AO14,"")))))))))))))</f>
        <v>0</v>
      </c>
      <c r="K14" s="426">
        <f>IF(R14&gt;0,R14,IF(T14&gt;0,T14,IF(V14&gt;0,V14,IF(X14&gt;0,X14,IF(Z14&gt;0,Z14,IF(AB14&gt;0,AB14,IF(AD14&gt;0,AD14,IF(AF14&gt;0,AF14,IF(AH14&gt;0,AH14,IF(AJ14&gt;0,AJ14,IF(AL14&gt;0,AL14,IF(AN14&gt;0,AN14,IF(AP14&gt;0,AP14,0)))))))))))))</f>
        <v>0</v>
      </c>
      <c r="L14" s="427"/>
      <c r="M14" s="253">
        <f>DN14</f>
        <v>47484</v>
      </c>
      <c r="N14" s="248">
        <f>DP14</f>
        <v>47484</v>
      </c>
      <c r="P14" s="201" t="s">
        <v>29</v>
      </c>
      <c r="Q14" s="131"/>
      <c r="R14" s="147"/>
      <c r="S14" s="132"/>
      <c r="T14" s="133"/>
      <c r="U14" s="131"/>
      <c r="V14" s="147"/>
      <c r="W14" s="131"/>
      <c r="X14" s="147"/>
      <c r="Y14" s="131"/>
      <c r="Z14" s="147"/>
      <c r="AA14" s="131"/>
      <c r="AB14" s="147"/>
      <c r="AC14" s="131"/>
      <c r="AD14" s="147"/>
      <c r="AE14" s="131"/>
      <c r="AF14" s="147"/>
      <c r="AG14" s="131"/>
      <c r="AH14" s="147"/>
      <c r="AI14" s="131"/>
      <c r="AJ14" s="147"/>
      <c r="AK14" s="131"/>
      <c r="AL14" s="147"/>
      <c r="AM14" s="131"/>
      <c r="AN14" s="147"/>
      <c r="AO14" s="131"/>
      <c r="AP14" s="148"/>
      <c r="AQ14" s="279"/>
      <c r="AR14" s="201" t="s">
        <v>29</v>
      </c>
      <c r="AS14" s="259"/>
      <c r="AT14" s="260"/>
      <c r="AU14" s="259"/>
      <c r="AV14" s="260"/>
      <c r="AW14" s="261"/>
      <c r="AX14" s="268"/>
      <c r="AY14" s="267"/>
      <c r="AZ14" s="262"/>
      <c r="BA14" s="259"/>
      <c r="BB14" s="260"/>
      <c r="BC14" s="259"/>
      <c r="BD14" s="260"/>
      <c r="BE14" s="261"/>
      <c r="BF14" s="262"/>
      <c r="BG14" s="261"/>
      <c r="BH14" s="262"/>
      <c r="BI14" s="259"/>
      <c r="BJ14" s="260"/>
      <c r="BK14" s="259"/>
      <c r="BL14" s="260"/>
      <c r="BM14" s="261"/>
      <c r="BN14" s="262"/>
      <c r="BO14" s="261"/>
      <c r="BP14" s="262"/>
      <c r="BQ14" s="259"/>
      <c r="BR14" s="260"/>
      <c r="BS14" s="259"/>
      <c r="BT14" s="260"/>
      <c r="BU14" s="261"/>
      <c r="BV14" s="262"/>
      <c r="BW14" s="261"/>
      <c r="BX14" s="262"/>
      <c r="BY14" s="259"/>
      <c r="BZ14" s="260"/>
      <c r="CA14" s="259"/>
      <c r="CB14" s="260"/>
      <c r="CC14" s="261"/>
      <c r="CD14" s="262"/>
      <c r="CE14" s="261"/>
      <c r="CF14" s="262"/>
      <c r="CG14" s="259"/>
      <c r="CH14" s="260"/>
      <c r="CI14" s="259"/>
      <c r="CJ14" s="260"/>
      <c r="CK14" s="261"/>
      <c r="CL14" s="262"/>
      <c r="CM14" s="261"/>
      <c r="CN14" s="262"/>
      <c r="CO14" s="259"/>
      <c r="CP14" s="260"/>
      <c r="CQ14" s="259"/>
      <c r="CR14" s="260"/>
      <c r="CS14" s="261"/>
      <c r="CT14" s="262"/>
      <c r="CU14" s="261"/>
      <c r="CV14" s="262"/>
      <c r="CW14" s="259"/>
      <c r="CX14" s="260"/>
      <c r="CY14" s="259"/>
      <c r="CZ14" s="260"/>
      <c r="DA14" s="261"/>
      <c r="DB14" s="262"/>
      <c r="DC14" s="261"/>
      <c r="DD14" s="262"/>
      <c r="DE14" s="259"/>
      <c r="DF14" s="260"/>
      <c r="DG14" s="259"/>
      <c r="DH14" s="260"/>
      <c r="DI14" s="261"/>
      <c r="DJ14" s="262"/>
      <c r="DK14" s="261"/>
      <c r="DL14" s="262"/>
      <c r="DN14" s="323">
        <f>DP14</f>
        <v>47484</v>
      </c>
      <c r="DO14" s="140"/>
      <c r="DP14" s="323">
        <f>$M$56</f>
        <v>47484</v>
      </c>
      <c r="DR14" s="131">
        <f>IF($R14&gt;0,$Q14,IF($T14&gt;0,$S14,IF($V14&gt;0,$U14,IF($X14&gt;0,$W14,IF($Z14&gt;0,$Y14,IF($AB14&gt;0,$AA14,IF($AD14&gt;0,$AC14,IF($AF14&gt;0,$AE14,IF($AH14&gt;0,$AG14,IF($AJ14&gt;0,$AI14,IF($AL14&gt;0,$AK14,IF($AN14&gt;0,$AM14,IF($AP14&gt;0,$AO14,0)))))))))))))</f>
        <v>0</v>
      </c>
      <c r="DS14" s="148" t="str">
        <f>IF(K14&gt;0,K14,"")</f>
        <v/>
      </c>
    </row>
    <row r="15" spans="1:123" ht="22.9" customHeight="1" thickBot="1">
      <c r="B15" s="193" t="s">
        <v>148</v>
      </c>
      <c r="C15" s="173" t="s">
        <v>234</v>
      </c>
      <c r="D15" s="174" t="s">
        <v>103</v>
      </c>
      <c r="E15" s="346" t="s">
        <v>90</v>
      </c>
      <c r="F15" s="179" t="s">
        <v>368</v>
      </c>
      <c r="G15" s="180" t="s">
        <v>66</v>
      </c>
      <c r="H15" s="181" t="s">
        <v>33</v>
      </c>
      <c r="I15" s="170">
        <f>IF($M$2=S$5,Q15,IF($M$2=U$5,S15,IF($M$2=W$5,U15,IF($M$2=Y$5,W15,IF($M$2=AA$5,Y15,IF($M$2=AC$5,AA15,IF($M$2=AE$5,AC15,IF($M$2=AG$5,AE15,IF($M$2=AI$5,AG15,IF($M$2=AK$5,AI15,IF($M$2=AM$5,AK15,IF($M$2=AO$5,AM15,""))))))))))))</f>
        <v>0</v>
      </c>
      <c r="J15" s="171">
        <f>IF(K15&gt;0,DR15,IF($M$2=S$5,S15,IF($M$2=U$5,U15,IF($M$2=W$5,W15,IF($M$2=Y$5,Y15,IF($M$2=AA$5,AA15,IF($M$2=AC$5,AC15,IF($M$2=AE$5,AE15,IF($M$2=AG$5,AG15,IF($M$2=AI$5,AI15,IF($M$2=AK$5,AK15,IF($M$2=AM$5,AM15,IF($M$2=AO$5,AO15,"")))))))))))))</f>
        <v>0</v>
      </c>
      <c r="K15" s="426">
        <f>IF(R15&gt;0,R15,IF(T15&gt;0,T15,IF(V15&gt;0,V15,IF(X15&gt;0,X15,IF(Z15&gt;0,Z15,IF(AB15&gt;0,AB15,IF(AD15&gt;0,AD15,IF(AF15&gt;0,AF15,IF(AH15&gt;0,AH15,IF(AJ15&gt;0,AJ15,IF(AL15&gt;0,AL15,IF(AN15&gt;0,AN15,IF(AP15&gt;0,AP15,0)))))))))))))</f>
        <v>0</v>
      </c>
      <c r="L15" s="427"/>
      <c r="M15" s="253">
        <f>DN15</f>
        <v>47484</v>
      </c>
      <c r="N15" s="248">
        <f>DP15</f>
        <v>47484</v>
      </c>
      <c r="P15" s="203" t="s">
        <v>273</v>
      </c>
      <c r="Q15" s="131"/>
      <c r="R15" s="147"/>
      <c r="S15" s="132"/>
      <c r="T15" s="133"/>
      <c r="U15" s="131"/>
      <c r="V15" s="147"/>
      <c r="W15" s="131"/>
      <c r="X15" s="147"/>
      <c r="Y15" s="131"/>
      <c r="Z15" s="147"/>
      <c r="AA15" s="131"/>
      <c r="AB15" s="147"/>
      <c r="AC15" s="131"/>
      <c r="AD15" s="147"/>
      <c r="AE15" s="131"/>
      <c r="AF15" s="147"/>
      <c r="AG15" s="131"/>
      <c r="AH15" s="147"/>
      <c r="AI15" s="131"/>
      <c r="AJ15" s="147"/>
      <c r="AK15" s="131"/>
      <c r="AL15" s="147"/>
      <c r="AM15" s="131"/>
      <c r="AN15" s="147"/>
      <c r="AO15" s="131"/>
      <c r="AP15" s="148"/>
      <c r="AQ15" s="279"/>
      <c r="AR15" s="203" t="s">
        <v>273</v>
      </c>
      <c r="AS15" s="259"/>
      <c r="AT15" s="260"/>
      <c r="AU15" s="259"/>
      <c r="AV15" s="260"/>
      <c r="AW15" s="261"/>
      <c r="AX15" s="268"/>
      <c r="AY15" s="267"/>
      <c r="AZ15" s="262"/>
      <c r="BA15" s="259"/>
      <c r="BB15" s="260"/>
      <c r="BC15" s="259"/>
      <c r="BD15" s="260"/>
      <c r="BE15" s="261"/>
      <c r="BF15" s="262"/>
      <c r="BG15" s="261"/>
      <c r="BH15" s="262"/>
      <c r="BI15" s="259"/>
      <c r="BJ15" s="260"/>
      <c r="BK15" s="259"/>
      <c r="BL15" s="260"/>
      <c r="BM15" s="261"/>
      <c r="BN15" s="262"/>
      <c r="BO15" s="261"/>
      <c r="BP15" s="262"/>
      <c r="BQ15" s="259"/>
      <c r="BR15" s="260"/>
      <c r="BS15" s="259"/>
      <c r="BT15" s="260"/>
      <c r="BU15" s="261"/>
      <c r="BV15" s="262"/>
      <c r="BW15" s="261"/>
      <c r="BX15" s="262"/>
      <c r="BY15" s="259"/>
      <c r="BZ15" s="260"/>
      <c r="CA15" s="259"/>
      <c r="CB15" s="260"/>
      <c r="CC15" s="261"/>
      <c r="CD15" s="262"/>
      <c r="CE15" s="261"/>
      <c r="CF15" s="262"/>
      <c r="CG15" s="259"/>
      <c r="CH15" s="260"/>
      <c r="CI15" s="259"/>
      <c r="CJ15" s="260"/>
      <c r="CK15" s="261"/>
      <c r="CL15" s="262"/>
      <c r="CM15" s="261"/>
      <c r="CN15" s="262"/>
      <c r="CO15" s="259"/>
      <c r="CP15" s="260"/>
      <c r="CQ15" s="259"/>
      <c r="CR15" s="260"/>
      <c r="CS15" s="261"/>
      <c r="CT15" s="262"/>
      <c r="CU15" s="261"/>
      <c r="CV15" s="262"/>
      <c r="CW15" s="259"/>
      <c r="CX15" s="260"/>
      <c r="CY15" s="259"/>
      <c r="CZ15" s="260"/>
      <c r="DA15" s="261"/>
      <c r="DB15" s="262"/>
      <c r="DC15" s="261"/>
      <c r="DD15" s="262"/>
      <c r="DE15" s="259"/>
      <c r="DF15" s="260"/>
      <c r="DG15" s="259"/>
      <c r="DH15" s="260"/>
      <c r="DI15" s="261"/>
      <c r="DJ15" s="262"/>
      <c r="DK15" s="261"/>
      <c r="DL15" s="262"/>
      <c r="DN15" s="323">
        <f>DP15</f>
        <v>47484</v>
      </c>
      <c r="DO15" s="140"/>
      <c r="DP15" s="323">
        <f>$M$56</f>
        <v>47484</v>
      </c>
      <c r="DR15" s="131">
        <f>IF($R15&gt;0,$Q15,IF($T15&gt;0,$S15,IF($V15&gt;0,$U15,IF($X15&gt;0,$W15,IF($Z15&gt;0,$Y15,IF($AB15&gt;0,$AA15,IF($AD15&gt;0,$AC15,IF($AF15&gt;0,$AE15,IF($AH15&gt;0,$AG15,IF($AJ15&gt;0,$AI15,IF($AL15&gt;0,$AK15,IF($AN15&gt;0,$AM15,IF($AP15&gt;0,$AO15,0)))))))))))))</f>
        <v>0</v>
      </c>
      <c r="DS15" s="148" t="str">
        <f>IF(K15&gt;0,K15,"")</f>
        <v/>
      </c>
    </row>
    <row r="16" spans="1:123" s="151" customFormat="1" ht="5.25" customHeight="1">
      <c r="A16" s="142"/>
      <c r="B16" s="428"/>
      <c r="C16" s="428"/>
      <c r="D16" s="428"/>
      <c r="E16" s="428"/>
      <c r="F16" s="428"/>
      <c r="G16" s="428"/>
      <c r="H16" s="428"/>
      <c r="I16" s="428"/>
      <c r="J16" s="428"/>
      <c r="K16" s="428"/>
      <c r="L16" s="428"/>
      <c r="M16" s="428"/>
      <c r="N16" s="251"/>
      <c r="P16" s="140"/>
      <c r="Q16" s="152"/>
      <c r="R16" s="152"/>
      <c r="S16" s="152"/>
      <c r="T16" s="152"/>
      <c r="U16" s="152"/>
      <c r="V16" s="152"/>
      <c r="W16" s="152"/>
      <c r="X16" s="152"/>
      <c r="Y16" s="152"/>
      <c r="Z16" s="152"/>
      <c r="AA16" s="152"/>
      <c r="AB16" s="152"/>
      <c r="AC16" s="152"/>
      <c r="AD16" s="152"/>
      <c r="AE16" s="152"/>
      <c r="AF16" s="152"/>
      <c r="AG16" s="152"/>
      <c r="AH16" s="152"/>
      <c r="AI16" s="152"/>
      <c r="AJ16" s="152"/>
      <c r="AK16" s="152"/>
      <c r="AL16" s="152"/>
      <c r="AM16" s="152"/>
      <c r="AN16" s="152"/>
      <c r="AO16" s="152"/>
      <c r="AP16" s="152"/>
      <c r="AQ16" s="207"/>
      <c r="AR16" s="140"/>
      <c r="AS16" s="150"/>
      <c r="AT16" s="150"/>
      <c r="AU16" s="150"/>
      <c r="AV16" s="150"/>
      <c r="AW16" s="150"/>
      <c r="AX16" s="150"/>
      <c r="AY16" s="150"/>
      <c r="AZ16" s="150"/>
      <c r="BA16" s="150"/>
      <c r="BB16" s="150"/>
      <c r="BC16" s="150"/>
      <c r="BD16" s="150"/>
      <c r="BE16" s="150"/>
      <c r="BF16" s="150"/>
      <c r="BG16" s="150"/>
      <c r="BH16" s="150"/>
      <c r="BI16" s="150"/>
      <c r="BJ16" s="150"/>
      <c r="BK16" s="150"/>
      <c r="BL16" s="150"/>
      <c r="BM16" s="150"/>
      <c r="BN16" s="150"/>
      <c r="BO16" s="150"/>
      <c r="BP16" s="150"/>
      <c r="BQ16" s="150"/>
      <c r="BR16" s="150"/>
      <c r="BS16" s="150"/>
      <c r="BT16" s="150"/>
      <c r="BU16" s="150"/>
      <c r="BV16" s="150"/>
      <c r="BW16" s="150"/>
      <c r="BX16" s="150"/>
      <c r="BY16" s="150"/>
      <c r="BZ16" s="150"/>
      <c r="CA16" s="150"/>
      <c r="CB16" s="150"/>
      <c r="CC16" s="150"/>
      <c r="CD16" s="150"/>
      <c r="CE16" s="150"/>
      <c r="CF16" s="150"/>
      <c r="CG16" s="150"/>
      <c r="CH16" s="150"/>
      <c r="CI16" s="150"/>
      <c r="CJ16" s="150"/>
      <c r="CK16" s="150"/>
      <c r="CL16" s="150"/>
      <c r="CM16" s="150"/>
      <c r="CN16" s="150"/>
      <c r="CO16" s="150"/>
      <c r="CP16" s="150"/>
      <c r="CQ16" s="150"/>
      <c r="CR16" s="150"/>
      <c r="CS16" s="150"/>
      <c r="CT16" s="150"/>
      <c r="CU16" s="150"/>
      <c r="CV16" s="150"/>
      <c r="CW16" s="150"/>
      <c r="CX16" s="150"/>
      <c r="CY16" s="150"/>
      <c r="CZ16" s="150"/>
      <c r="DA16" s="150"/>
      <c r="DB16" s="150"/>
      <c r="DC16" s="150"/>
      <c r="DD16" s="150"/>
      <c r="DE16" s="150"/>
      <c r="DF16" s="150"/>
      <c r="DG16" s="150"/>
      <c r="DH16" s="150"/>
      <c r="DI16" s="150"/>
      <c r="DJ16" s="150"/>
      <c r="DK16" s="150"/>
      <c r="DL16" s="150"/>
      <c r="DN16" s="324"/>
      <c r="DP16" s="324"/>
      <c r="DR16" s="152"/>
      <c r="DS16" s="152"/>
    </row>
    <row r="17" spans="1:123" ht="11.25" customHeight="1">
      <c r="B17" s="193"/>
      <c r="C17" s="429" t="s">
        <v>345</v>
      </c>
      <c r="D17" s="429"/>
      <c r="E17" s="429"/>
      <c r="F17" s="429"/>
      <c r="G17" s="429"/>
      <c r="H17" s="429"/>
      <c r="I17" s="429"/>
      <c r="J17" s="429"/>
      <c r="K17" s="429"/>
      <c r="L17" s="429"/>
      <c r="M17" s="429"/>
      <c r="N17" s="257"/>
      <c r="P17" s="443" t="s">
        <v>345</v>
      </c>
      <c r="Q17" s="446"/>
      <c r="R17" s="446"/>
      <c r="S17" s="446"/>
      <c r="T17" s="446"/>
      <c r="U17" s="446"/>
      <c r="V17" s="446"/>
      <c r="W17" s="446"/>
      <c r="X17" s="446"/>
      <c r="Y17" s="446"/>
      <c r="Z17" s="446"/>
      <c r="AA17" s="446"/>
      <c r="AB17" s="446"/>
      <c r="AC17" s="446"/>
      <c r="AD17" s="446"/>
      <c r="AE17" s="446"/>
      <c r="AF17" s="446"/>
      <c r="AG17" s="446"/>
      <c r="AH17" s="446"/>
      <c r="AI17" s="446"/>
      <c r="AJ17" s="446"/>
      <c r="AK17" s="446"/>
      <c r="AL17" s="446"/>
      <c r="AM17" s="446"/>
      <c r="AN17" s="446"/>
      <c r="AO17" s="446"/>
      <c r="AP17" s="447"/>
      <c r="AR17" s="465" t="s">
        <v>345</v>
      </c>
      <c r="AS17" s="464"/>
      <c r="AT17" s="464"/>
      <c r="AU17" s="464"/>
      <c r="AV17" s="464"/>
      <c r="AW17" s="464"/>
      <c r="AX17" s="464"/>
      <c r="AY17" s="464"/>
      <c r="AZ17" s="464"/>
      <c r="BA17" s="464"/>
      <c r="BB17" s="464"/>
      <c r="BC17" s="464"/>
      <c r="BD17" s="464"/>
      <c r="BE17" s="464"/>
      <c r="BF17" s="464"/>
      <c r="BG17" s="464"/>
      <c r="BH17" s="464"/>
      <c r="BI17" s="464"/>
      <c r="BJ17" s="464"/>
      <c r="BK17" s="464"/>
      <c r="BL17" s="464"/>
      <c r="BM17" s="464"/>
      <c r="BN17" s="464"/>
      <c r="BO17" s="464"/>
      <c r="BP17" s="464"/>
      <c r="BQ17" s="464"/>
      <c r="BR17" s="464"/>
      <c r="BS17" s="464"/>
      <c r="BT17" s="464"/>
      <c r="BU17" s="464"/>
      <c r="BV17" s="464"/>
      <c r="BW17" s="464"/>
      <c r="BX17" s="464"/>
      <c r="BY17" s="464"/>
      <c r="BZ17" s="464"/>
      <c r="CA17" s="464"/>
      <c r="CB17" s="464"/>
      <c r="CC17" s="464"/>
      <c r="CD17" s="464"/>
      <c r="CE17" s="464"/>
      <c r="CF17" s="464"/>
      <c r="CG17" s="464"/>
      <c r="CH17" s="464"/>
      <c r="CI17" s="464"/>
      <c r="CJ17" s="464"/>
      <c r="CK17" s="464"/>
      <c r="CL17" s="464"/>
      <c r="CM17" s="464"/>
      <c r="CN17" s="464"/>
      <c r="CO17" s="464"/>
      <c r="CP17" s="464"/>
      <c r="CQ17" s="464"/>
      <c r="CR17" s="464"/>
      <c r="CS17" s="464"/>
      <c r="CT17" s="464"/>
      <c r="CU17" s="464"/>
      <c r="CV17" s="464"/>
      <c r="CW17" s="464"/>
      <c r="CX17" s="464"/>
      <c r="CY17" s="464"/>
      <c r="CZ17" s="464"/>
      <c r="DA17" s="464"/>
      <c r="DB17" s="464"/>
      <c r="DC17" s="464"/>
      <c r="DD17" s="464"/>
      <c r="DE17" s="464"/>
      <c r="DF17" s="464"/>
      <c r="DG17" s="464"/>
      <c r="DH17" s="464"/>
      <c r="DI17" s="464"/>
      <c r="DJ17" s="464"/>
      <c r="DK17" s="464"/>
      <c r="DL17" s="464"/>
      <c r="DN17" s="325"/>
      <c r="DO17" s="140"/>
      <c r="DP17" s="325"/>
    </row>
    <row r="18" spans="1:123" ht="22.9" customHeight="1">
      <c r="B18" s="193" t="s">
        <v>149</v>
      </c>
      <c r="C18" s="166" t="s">
        <v>250</v>
      </c>
      <c r="D18" s="167" t="s">
        <v>104</v>
      </c>
      <c r="E18" s="212" t="s">
        <v>249</v>
      </c>
      <c r="F18" s="168" t="s">
        <v>233</v>
      </c>
      <c r="G18" s="168" t="s">
        <v>66</v>
      </c>
      <c r="H18" s="178">
        <v>1</v>
      </c>
      <c r="I18" s="170">
        <f t="shared" ref="I18:I34" si="2">IF($M$2=S$5,Q18,IF($M$2=U$5,S18,IF($M$2=W$5,U18,IF($M$2=Y$5,W18,IF($M$2=AA$5,Y18,IF($M$2=AC$5,AA18,IF($M$2=AE$5,AC18,IF($M$2=AG$5,AE18,IF($M$2=AI$5,AG18,IF($M$2=AK$5,AI18,IF($M$2=AM$5,AK18,IF($M$2=AO$5,AM18,""))))))))))))</f>
        <v>0</v>
      </c>
      <c r="J18" s="171">
        <f t="shared" ref="J18:J34" si="3">IF(K18&gt;0,DR18,IF($M$2=S$5,S18,IF($M$2=U$5,U18,IF($M$2=W$5,W18,IF($M$2=Y$5,Y18,IF($M$2=AA$5,AA18,IF($M$2=AC$5,AC18,IF($M$2=AE$5,AE18,IF($M$2=AG$5,AG18,IF($M$2=AI$5,AI18,IF($M$2=AK$5,AK18,IF($M$2=AM$5,AM18,IF($M$2=AO$5,AO18,"")))))))))))))</f>
        <v>100</v>
      </c>
      <c r="K18" s="426">
        <f>IF($R18&gt;0,$R18,IF($T18&gt;0,$T18,IF($V18&gt;0,$V18,IF($X18&gt;0,$X18,IF($Z18&gt;0,$Z18,IF($AB18&gt;0,$AB18,IF($AD18&gt;0,$AD18,IF($AF18&gt;0,$AF18,IF($AH18&gt;0,$AH18,IF($AJ18&gt;0,$AJ18,IF($AL18&gt;0,$AL18,IF($AN18&gt;0,$AN18,IF($AP18&gt;0,$AP18,0)))))))))))))</f>
        <v>41044</v>
      </c>
      <c r="L18" s="427"/>
      <c r="M18" s="254">
        <f t="shared" ref="M18:M34" si="4">DN18</f>
        <v>47484</v>
      </c>
      <c r="N18" s="248">
        <f t="shared" ref="N18:N34" si="5">DP18</f>
        <v>47484</v>
      </c>
      <c r="P18" s="201" t="s">
        <v>274</v>
      </c>
      <c r="Q18" s="131"/>
      <c r="R18" s="147"/>
      <c r="S18" s="132"/>
      <c r="T18" s="133"/>
      <c r="U18" s="131"/>
      <c r="V18" s="147"/>
      <c r="W18" s="131"/>
      <c r="X18" s="147"/>
      <c r="Y18" s="131">
        <v>90</v>
      </c>
      <c r="Z18" s="147"/>
      <c r="AA18" s="131">
        <v>100</v>
      </c>
      <c r="AB18" s="147">
        <v>41044</v>
      </c>
      <c r="AC18" s="131"/>
      <c r="AD18" s="147"/>
      <c r="AE18" s="131"/>
      <c r="AF18" s="147"/>
      <c r="AG18" s="131"/>
      <c r="AH18" s="147"/>
      <c r="AI18" s="131"/>
      <c r="AJ18" s="147"/>
      <c r="AK18" s="131"/>
      <c r="AL18" s="147"/>
      <c r="AM18" s="131"/>
      <c r="AN18" s="147"/>
      <c r="AO18" s="131"/>
      <c r="AP18" s="148"/>
      <c r="AQ18" s="279"/>
      <c r="AR18" s="201" t="s">
        <v>274</v>
      </c>
      <c r="AS18" s="259"/>
      <c r="AT18" s="260"/>
      <c r="AU18" s="259"/>
      <c r="AV18" s="260"/>
      <c r="AW18" s="261"/>
      <c r="AX18" s="268"/>
      <c r="AY18" s="267"/>
      <c r="AZ18" s="262"/>
      <c r="BA18" s="259"/>
      <c r="BB18" s="260"/>
      <c r="BC18" s="259"/>
      <c r="BD18" s="260"/>
      <c r="BE18" s="261"/>
      <c r="BF18" s="262"/>
      <c r="BG18" s="261"/>
      <c r="BH18" s="262"/>
      <c r="BI18" s="259"/>
      <c r="BJ18" s="260"/>
      <c r="BK18" s="259"/>
      <c r="BL18" s="260"/>
      <c r="BM18" s="261"/>
      <c r="BN18" s="262"/>
      <c r="BO18" s="261"/>
      <c r="BP18" s="262"/>
      <c r="BQ18" s="259"/>
      <c r="BR18" s="260"/>
      <c r="BS18" s="259"/>
      <c r="BT18" s="260"/>
      <c r="BU18" s="261"/>
      <c r="BV18" s="262"/>
      <c r="BW18" s="261"/>
      <c r="BX18" s="262"/>
      <c r="BY18" s="259"/>
      <c r="BZ18" s="260"/>
      <c r="CA18" s="259"/>
      <c r="CB18" s="260"/>
      <c r="CC18" s="261"/>
      <c r="CD18" s="262"/>
      <c r="CE18" s="261"/>
      <c r="CF18" s="262"/>
      <c r="CG18" s="259"/>
      <c r="CH18" s="260"/>
      <c r="CI18" s="259"/>
      <c r="CJ18" s="260"/>
      <c r="CK18" s="261"/>
      <c r="CL18" s="262"/>
      <c r="CM18" s="261"/>
      <c r="CN18" s="262"/>
      <c r="CO18" s="259"/>
      <c r="CP18" s="260"/>
      <c r="CQ18" s="259"/>
      <c r="CR18" s="260"/>
      <c r="CS18" s="261"/>
      <c r="CT18" s="262"/>
      <c r="CU18" s="261"/>
      <c r="CV18" s="262"/>
      <c r="CW18" s="259"/>
      <c r="CX18" s="260"/>
      <c r="CY18" s="259"/>
      <c r="CZ18" s="260"/>
      <c r="DA18" s="261"/>
      <c r="DB18" s="262"/>
      <c r="DC18" s="261"/>
      <c r="DD18" s="262"/>
      <c r="DE18" s="259"/>
      <c r="DF18" s="260"/>
      <c r="DG18" s="259"/>
      <c r="DH18" s="260"/>
      <c r="DI18" s="261"/>
      <c r="DJ18" s="262"/>
      <c r="DK18" s="261"/>
      <c r="DL18" s="262"/>
      <c r="DN18" s="323">
        <f t="shared" ref="DN18:DN34" si="6">DP18</f>
        <v>47484</v>
      </c>
      <c r="DO18" s="140"/>
      <c r="DP18" s="323">
        <f t="shared" ref="DP18:DP34" si="7">$M$56</f>
        <v>47484</v>
      </c>
      <c r="DR18" s="131">
        <f>IF($R18&gt;0,$Q18,IF($T18&gt;0,$S18,IF($V18&gt;0,$U18,IF($X18&gt;0,$W18,IF($Z18&gt;0,$Y18,IF($AB18&gt;0,$AA18,IF($AD18&gt;0,$AC18,IF($AF18&gt;0,$AE18,IF($AH18&gt;0,$AG18,IF($AJ18&gt;0,$AI18,IF($AL18&gt;0,$AK18,IF($AN18&gt;0,$AM18,IF($AP18&gt;0,$AO18,0)))))))))))))</f>
        <v>100</v>
      </c>
      <c r="DS18" s="148">
        <f t="shared" ref="DS18:DS34" si="8">IF(K18&gt;0,K18,"")</f>
        <v>41044</v>
      </c>
    </row>
    <row r="19" spans="1:123" ht="22.9" customHeight="1">
      <c r="B19" s="193" t="s">
        <v>150</v>
      </c>
      <c r="C19" s="173" t="s">
        <v>9</v>
      </c>
      <c r="D19" s="174" t="s">
        <v>105</v>
      </c>
      <c r="E19" s="211" t="s">
        <v>34</v>
      </c>
      <c r="F19" s="176" t="s">
        <v>327</v>
      </c>
      <c r="G19" s="176" t="s">
        <v>66</v>
      </c>
      <c r="H19" s="182">
        <v>1</v>
      </c>
      <c r="I19" s="170">
        <f t="shared" si="2"/>
        <v>0</v>
      </c>
      <c r="J19" s="171">
        <f t="shared" si="3"/>
        <v>0</v>
      </c>
      <c r="K19" s="426">
        <f t="shared" ref="K19:K34" si="9">IF(R19&gt;0,R19,IF(T19&gt;0,T19,IF(V19&gt;0,V19,IF(X19&gt;0,X19,IF(Z19&gt;0,Z19,IF(AB19&gt;0,AB19,IF(AD19&gt;0,AD19,IF(AF19&gt;0,AF19,IF(AH19&gt;0,AH19,IF(AJ19&gt;0,AJ19,IF(AL19&gt;0,AL19,IF(AN19&gt;0,AN19,IF(AP19&gt;0,AP19,0)))))))))))))</f>
        <v>0</v>
      </c>
      <c r="L19" s="427"/>
      <c r="M19" s="253">
        <f t="shared" si="4"/>
        <v>47484</v>
      </c>
      <c r="N19" s="248">
        <f t="shared" si="5"/>
        <v>47484</v>
      </c>
      <c r="P19" s="202" t="s">
        <v>34</v>
      </c>
      <c r="Q19" s="131"/>
      <c r="R19" s="147"/>
      <c r="S19" s="132"/>
      <c r="T19" s="133"/>
      <c r="U19" s="131"/>
      <c r="V19" s="147"/>
      <c r="W19" s="131"/>
      <c r="X19" s="147"/>
      <c r="Y19" s="131"/>
      <c r="Z19" s="147"/>
      <c r="AA19" s="131"/>
      <c r="AB19" s="147"/>
      <c r="AC19" s="131"/>
      <c r="AD19" s="147"/>
      <c r="AE19" s="131"/>
      <c r="AF19" s="147"/>
      <c r="AG19" s="131"/>
      <c r="AH19" s="147"/>
      <c r="AI19" s="131"/>
      <c r="AJ19" s="147"/>
      <c r="AK19" s="131"/>
      <c r="AL19" s="147"/>
      <c r="AM19" s="131"/>
      <c r="AN19" s="147"/>
      <c r="AO19" s="131"/>
      <c r="AP19" s="148"/>
      <c r="AQ19" s="279"/>
      <c r="AR19" s="202" t="s">
        <v>34</v>
      </c>
      <c r="AS19" s="259"/>
      <c r="AT19" s="260"/>
      <c r="AU19" s="259"/>
      <c r="AV19" s="260"/>
      <c r="AW19" s="261"/>
      <c r="AX19" s="268"/>
      <c r="AY19" s="267"/>
      <c r="AZ19" s="262"/>
      <c r="BA19" s="259"/>
      <c r="BB19" s="260"/>
      <c r="BC19" s="259"/>
      <c r="BD19" s="260"/>
      <c r="BE19" s="261"/>
      <c r="BF19" s="262"/>
      <c r="BG19" s="261"/>
      <c r="BH19" s="262"/>
      <c r="BI19" s="259"/>
      <c r="BJ19" s="260"/>
      <c r="BK19" s="259"/>
      <c r="BL19" s="260"/>
      <c r="BM19" s="261"/>
      <c r="BN19" s="262"/>
      <c r="BO19" s="261"/>
      <c r="BP19" s="262"/>
      <c r="BQ19" s="259"/>
      <c r="BR19" s="260"/>
      <c r="BS19" s="259"/>
      <c r="BT19" s="260"/>
      <c r="BU19" s="261"/>
      <c r="BV19" s="262"/>
      <c r="BW19" s="261"/>
      <c r="BX19" s="262"/>
      <c r="BY19" s="259"/>
      <c r="BZ19" s="260"/>
      <c r="CA19" s="259"/>
      <c r="CB19" s="260"/>
      <c r="CC19" s="261"/>
      <c r="CD19" s="262"/>
      <c r="CE19" s="261"/>
      <c r="CF19" s="262"/>
      <c r="CG19" s="259"/>
      <c r="CH19" s="260"/>
      <c r="CI19" s="259"/>
      <c r="CJ19" s="260"/>
      <c r="CK19" s="261"/>
      <c r="CL19" s="262"/>
      <c r="CM19" s="261"/>
      <c r="CN19" s="262"/>
      <c r="CO19" s="259"/>
      <c r="CP19" s="260"/>
      <c r="CQ19" s="259"/>
      <c r="CR19" s="260"/>
      <c r="CS19" s="261"/>
      <c r="CT19" s="262"/>
      <c r="CU19" s="261"/>
      <c r="CV19" s="262"/>
      <c r="CW19" s="259"/>
      <c r="CX19" s="260"/>
      <c r="CY19" s="259"/>
      <c r="CZ19" s="260"/>
      <c r="DA19" s="261"/>
      <c r="DB19" s="262"/>
      <c r="DC19" s="261"/>
      <c r="DD19" s="262"/>
      <c r="DE19" s="259"/>
      <c r="DF19" s="260"/>
      <c r="DG19" s="259"/>
      <c r="DH19" s="260"/>
      <c r="DI19" s="261"/>
      <c r="DJ19" s="262"/>
      <c r="DK19" s="261"/>
      <c r="DL19" s="262"/>
      <c r="DN19" s="323">
        <f t="shared" si="6"/>
        <v>47484</v>
      </c>
      <c r="DO19" s="140"/>
      <c r="DP19" s="323">
        <f t="shared" si="7"/>
        <v>47484</v>
      </c>
      <c r="DR19" s="131">
        <f t="shared" ref="DR19:DR34" si="10">IF($R19&gt;0,$Q19,IF($T19&gt;0,$S19,IF($V19&gt;0,$U19,IF($X19&gt;0,$W19,IF($Z19&gt;0,$Y19,IF($AB19&gt;0,$AA19,IF($AD19&gt;0,$AC19,IF($AF19&gt;0,$AE19,IF($AH19&gt;0,$AG19,IF($AJ19&gt;0,$AI19,IF($AL19&gt;0,$AK19,IF($AN19&gt;0,$AM19,IF($AP19&gt;0,$AO19,0)))))))))))))</f>
        <v>0</v>
      </c>
      <c r="DS19" s="148" t="str">
        <f t="shared" si="8"/>
        <v/>
      </c>
    </row>
    <row r="20" spans="1:123" ht="22.9" customHeight="1">
      <c r="B20" s="193" t="s">
        <v>151</v>
      </c>
      <c r="C20" s="166" t="s">
        <v>6</v>
      </c>
      <c r="D20" s="167" t="s">
        <v>106</v>
      </c>
      <c r="E20" s="212" t="s">
        <v>35</v>
      </c>
      <c r="F20" s="183" t="s">
        <v>55</v>
      </c>
      <c r="G20" s="168" t="s">
        <v>66</v>
      </c>
      <c r="H20" s="184">
        <v>1</v>
      </c>
      <c r="I20" s="170">
        <f t="shared" si="2"/>
        <v>0</v>
      </c>
      <c r="J20" s="171">
        <f t="shared" si="3"/>
        <v>0</v>
      </c>
      <c r="K20" s="426">
        <f t="shared" si="9"/>
        <v>0</v>
      </c>
      <c r="L20" s="427"/>
      <c r="M20" s="253">
        <f t="shared" si="4"/>
        <v>47484</v>
      </c>
      <c r="N20" s="248">
        <f t="shared" si="5"/>
        <v>47484</v>
      </c>
      <c r="P20" s="204" t="s">
        <v>275</v>
      </c>
      <c r="Q20" s="131"/>
      <c r="R20" s="147"/>
      <c r="S20" s="132"/>
      <c r="T20" s="133"/>
      <c r="U20" s="131"/>
      <c r="V20" s="147"/>
      <c r="W20" s="131"/>
      <c r="X20" s="147"/>
      <c r="Y20" s="131"/>
      <c r="Z20" s="147"/>
      <c r="AA20" s="131"/>
      <c r="AB20" s="147"/>
      <c r="AC20" s="131"/>
      <c r="AD20" s="147"/>
      <c r="AE20" s="131"/>
      <c r="AF20" s="147"/>
      <c r="AG20" s="131"/>
      <c r="AH20" s="147"/>
      <c r="AI20" s="131"/>
      <c r="AJ20" s="147"/>
      <c r="AK20" s="131"/>
      <c r="AL20" s="147"/>
      <c r="AM20" s="131"/>
      <c r="AN20" s="147"/>
      <c r="AO20" s="131"/>
      <c r="AP20" s="148"/>
      <c r="AQ20" s="279"/>
      <c r="AR20" s="204" t="s">
        <v>275</v>
      </c>
      <c r="AS20" s="259"/>
      <c r="AT20" s="260"/>
      <c r="AU20" s="259"/>
      <c r="AV20" s="260"/>
      <c r="AW20" s="261"/>
      <c r="AX20" s="268"/>
      <c r="AY20" s="267"/>
      <c r="AZ20" s="262"/>
      <c r="BA20" s="259"/>
      <c r="BB20" s="260"/>
      <c r="BC20" s="259"/>
      <c r="BD20" s="260"/>
      <c r="BE20" s="261"/>
      <c r="BF20" s="262"/>
      <c r="BG20" s="261"/>
      <c r="BH20" s="262"/>
      <c r="BI20" s="259"/>
      <c r="BJ20" s="260"/>
      <c r="BK20" s="259"/>
      <c r="BL20" s="260"/>
      <c r="BM20" s="261"/>
      <c r="BN20" s="262"/>
      <c r="BO20" s="261"/>
      <c r="BP20" s="262"/>
      <c r="BQ20" s="259"/>
      <c r="BR20" s="260"/>
      <c r="BS20" s="259"/>
      <c r="BT20" s="260"/>
      <c r="BU20" s="261"/>
      <c r="BV20" s="262"/>
      <c r="BW20" s="261"/>
      <c r="BX20" s="262"/>
      <c r="BY20" s="259"/>
      <c r="BZ20" s="260"/>
      <c r="CA20" s="259"/>
      <c r="CB20" s="260"/>
      <c r="CC20" s="261"/>
      <c r="CD20" s="262"/>
      <c r="CE20" s="261"/>
      <c r="CF20" s="262"/>
      <c r="CG20" s="259"/>
      <c r="CH20" s="260"/>
      <c r="CI20" s="259"/>
      <c r="CJ20" s="260"/>
      <c r="CK20" s="261"/>
      <c r="CL20" s="262"/>
      <c r="CM20" s="261"/>
      <c r="CN20" s="262"/>
      <c r="CO20" s="259"/>
      <c r="CP20" s="260"/>
      <c r="CQ20" s="259"/>
      <c r="CR20" s="260"/>
      <c r="CS20" s="261"/>
      <c r="CT20" s="262"/>
      <c r="CU20" s="261"/>
      <c r="CV20" s="262"/>
      <c r="CW20" s="259"/>
      <c r="CX20" s="260"/>
      <c r="CY20" s="259"/>
      <c r="CZ20" s="260"/>
      <c r="DA20" s="261"/>
      <c r="DB20" s="262"/>
      <c r="DC20" s="261"/>
      <c r="DD20" s="262"/>
      <c r="DE20" s="259"/>
      <c r="DF20" s="260"/>
      <c r="DG20" s="259"/>
      <c r="DH20" s="260"/>
      <c r="DI20" s="261"/>
      <c r="DJ20" s="262"/>
      <c r="DK20" s="261"/>
      <c r="DL20" s="262"/>
      <c r="DN20" s="323">
        <f t="shared" si="6"/>
        <v>47484</v>
      </c>
      <c r="DO20" s="140"/>
      <c r="DP20" s="323">
        <f t="shared" si="7"/>
        <v>47484</v>
      </c>
      <c r="DR20" s="131">
        <f t="shared" si="10"/>
        <v>0</v>
      </c>
      <c r="DS20" s="148" t="str">
        <f t="shared" si="8"/>
        <v/>
      </c>
    </row>
    <row r="21" spans="1:123" s="154" customFormat="1" ht="22.9" customHeight="1">
      <c r="A21" s="134"/>
      <c r="B21" s="172" t="s">
        <v>152</v>
      </c>
      <c r="C21" s="173" t="s">
        <v>10</v>
      </c>
      <c r="D21" s="174" t="s">
        <v>107</v>
      </c>
      <c r="E21" s="211" t="s">
        <v>36</v>
      </c>
      <c r="F21" s="176" t="s">
        <v>56</v>
      </c>
      <c r="G21" s="176" t="s">
        <v>66</v>
      </c>
      <c r="H21" s="182">
        <v>1</v>
      </c>
      <c r="I21" s="170">
        <f t="shared" si="2"/>
        <v>0</v>
      </c>
      <c r="J21" s="171">
        <f t="shared" si="3"/>
        <v>0</v>
      </c>
      <c r="K21" s="426">
        <f t="shared" si="9"/>
        <v>0</v>
      </c>
      <c r="L21" s="427"/>
      <c r="M21" s="253">
        <f t="shared" si="4"/>
        <v>47484</v>
      </c>
      <c r="N21" s="248">
        <f t="shared" si="5"/>
        <v>47484</v>
      </c>
      <c r="P21" s="202" t="s">
        <v>36</v>
      </c>
      <c r="Q21" s="131"/>
      <c r="R21" s="147"/>
      <c r="S21" s="132"/>
      <c r="T21" s="133"/>
      <c r="U21" s="131"/>
      <c r="V21" s="147"/>
      <c r="W21" s="131"/>
      <c r="X21" s="147"/>
      <c r="Y21" s="131"/>
      <c r="Z21" s="147"/>
      <c r="AA21" s="131"/>
      <c r="AB21" s="147"/>
      <c r="AC21" s="131"/>
      <c r="AD21" s="147"/>
      <c r="AE21" s="131"/>
      <c r="AF21" s="147"/>
      <c r="AG21" s="131"/>
      <c r="AH21" s="147"/>
      <c r="AI21" s="131"/>
      <c r="AJ21" s="147"/>
      <c r="AK21" s="131"/>
      <c r="AL21" s="147"/>
      <c r="AM21" s="131"/>
      <c r="AN21" s="147"/>
      <c r="AO21" s="131"/>
      <c r="AP21" s="148"/>
      <c r="AQ21" s="279"/>
      <c r="AR21" s="202" t="s">
        <v>36</v>
      </c>
      <c r="AS21" s="259"/>
      <c r="AT21" s="260"/>
      <c r="AU21" s="259"/>
      <c r="AV21" s="260"/>
      <c r="AW21" s="261"/>
      <c r="AX21" s="268"/>
      <c r="AY21" s="267"/>
      <c r="AZ21" s="262"/>
      <c r="BA21" s="259"/>
      <c r="BB21" s="260"/>
      <c r="BC21" s="259"/>
      <c r="BD21" s="260"/>
      <c r="BE21" s="261"/>
      <c r="BF21" s="262"/>
      <c r="BG21" s="261"/>
      <c r="BH21" s="262"/>
      <c r="BI21" s="259"/>
      <c r="BJ21" s="260"/>
      <c r="BK21" s="259"/>
      <c r="BL21" s="260"/>
      <c r="BM21" s="261"/>
      <c r="BN21" s="262"/>
      <c r="BO21" s="261"/>
      <c r="BP21" s="262"/>
      <c r="BQ21" s="259"/>
      <c r="BR21" s="260"/>
      <c r="BS21" s="259"/>
      <c r="BT21" s="260"/>
      <c r="BU21" s="261"/>
      <c r="BV21" s="262"/>
      <c r="BW21" s="261"/>
      <c r="BX21" s="262"/>
      <c r="BY21" s="259"/>
      <c r="BZ21" s="260"/>
      <c r="CA21" s="259"/>
      <c r="CB21" s="260"/>
      <c r="CC21" s="261"/>
      <c r="CD21" s="262"/>
      <c r="CE21" s="261"/>
      <c r="CF21" s="262"/>
      <c r="CG21" s="259"/>
      <c r="CH21" s="260"/>
      <c r="CI21" s="259"/>
      <c r="CJ21" s="260"/>
      <c r="CK21" s="261"/>
      <c r="CL21" s="262"/>
      <c r="CM21" s="261"/>
      <c r="CN21" s="262"/>
      <c r="CO21" s="259"/>
      <c r="CP21" s="260"/>
      <c r="CQ21" s="259"/>
      <c r="CR21" s="260"/>
      <c r="CS21" s="261"/>
      <c r="CT21" s="262"/>
      <c r="CU21" s="261"/>
      <c r="CV21" s="262"/>
      <c r="CW21" s="259"/>
      <c r="CX21" s="260"/>
      <c r="CY21" s="259"/>
      <c r="CZ21" s="260"/>
      <c r="DA21" s="261"/>
      <c r="DB21" s="262"/>
      <c r="DC21" s="261"/>
      <c r="DD21" s="262"/>
      <c r="DE21" s="259"/>
      <c r="DF21" s="260"/>
      <c r="DG21" s="259"/>
      <c r="DH21" s="260"/>
      <c r="DI21" s="261"/>
      <c r="DJ21" s="262"/>
      <c r="DK21" s="261"/>
      <c r="DL21" s="262"/>
      <c r="DN21" s="323">
        <f t="shared" si="6"/>
        <v>47484</v>
      </c>
      <c r="DO21" s="151"/>
      <c r="DP21" s="324">
        <f t="shared" si="7"/>
        <v>47484</v>
      </c>
      <c r="DR21" s="131">
        <f t="shared" si="10"/>
        <v>0</v>
      </c>
      <c r="DS21" s="148" t="str">
        <f t="shared" si="8"/>
        <v/>
      </c>
    </row>
    <row r="22" spans="1:123" s="154" customFormat="1" ht="22.9" customHeight="1">
      <c r="A22" s="134"/>
      <c r="B22" s="172"/>
      <c r="C22" s="173"/>
      <c r="D22" s="174" t="s">
        <v>108</v>
      </c>
      <c r="E22" s="347" t="s">
        <v>367</v>
      </c>
      <c r="F22" s="176" t="s">
        <v>235</v>
      </c>
      <c r="G22" s="176" t="s">
        <v>66</v>
      </c>
      <c r="H22" s="182">
        <v>1</v>
      </c>
      <c r="I22" s="170">
        <f t="shared" si="2"/>
        <v>0</v>
      </c>
      <c r="J22" s="171">
        <f t="shared" si="3"/>
        <v>0</v>
      </c>
      <c r="K22" s="426">
        <f t="shared" si="9"/>
        <v>41467</v>
      </c>
      <c r="L22" s="427"/>
      <c r="M22" s="254">
        <f t="shared" si="4"/>
        <v>47484</v>
      </c>
      <c r="N22" s="248">
        <f t="shared" si="5"/>
        <v>47484</v>
      </c>
      <c r="P22" s="205" t="s">
        <v>276</v>
      </c>
      <c r="Q22" s="131"/>
      <c r="R22" s="147"/>
      <c r="S22" s="132"/>
      <c r="T22" s="133"/>
      <c r="U22" s="131"/>
      <c r="V22" s="147"/>
      <c r="W22" s="131"/>
      <c r="X22" s="147"/>
      <c r="Y22" s="131"/>
      <c r="Z22" s="147"/>
      <c r="AA22" s="131"/>
      <c r="AB22" s="147"/>
      <c r="AC22" s="131"/>
      <c r="AD22" s="147"/>
      <c r="AE22" s="131"/>
      <c r="AF22" s="147">
        <v>41467</v>
      </c>
      <c r="AG22" s="131"/>
      <c r="AH22" s="147"/>
      <c r="AI22" s="131"/>
      <c r="AJ22" s="147"/>
      <c r="AK22" s="131"/>
      <c r="AL22" s="147"/>
      <c r="AM22" s="131"/>
      <c r="AN22" s="147"/>
      <c r="AO22" s="131"/>
      <c r="AP22" s="148"/>
      <c r="AQ22" s="279"/>
      <c r="AR22" s="205" t="s">
        <v>276</v>
      </c>
      <c r="AS22" s="259"/>
      <c r="AT22" s="260"/>
      <c r="AU22" s="259"/>
      <c r="AV22" s="260"/>
      <c r="AW22" s="261"/>
      <c r="AX22" s="268"/>
      <c r="AY22" s="267"/>
      <c r="AZ22" s="262"/>
      <c r="BA22" s="259"/>
      <c r="BB22" s="260"/>
      <c r="BC22" s="259"/>
      <c r="BD22" s="260"/>
      <c r="BE22" s="261"/>
      <c r="BF22" s="262"/>
      <c r="BG22" s="261"/>
      <c r="BH22" s="262"/>
      <c r="BI22" s="259"/>
      <c r="BJ22" s="260"/>
      <c r="BK22" s="259"/>
      <c r="BL22" s="260"/>
      <c r="BM22" s="261"/>
      <c r="BN22" s="262"/>
      <c r="BO22" s="261"/>
      <c r="BP22" s="262"/>
      <c r="BQ22" s="259"/>
      <c r="BR22" s="260"/>
      <c r="BS22" s="259"/>
      <c r="BT22" s="260"/>
      <c r="BU22" s="261"/>
      <c r="BV22" s="262"/>
      <c r="BW22" s="261"/>
      <c r="BX22" s="262"/>
      <c r="BY22" s="259"/>
      <c r="BZ22" s="260"/>
      <c r="CA22" s="259"/>
      <c r="CB22" s="260"/>
      <c r="CC22" s="261"/>
      <c r="CD22" s="262"/>
      <c r="CE22" s="261"/>
      <c r="CF22" s="262"/>
      <c r="CG22" s="259"/>
      <c r="CH22" s="260"/>
      <c r="CI22" s="259"/>
      <c r="CJ22" s="260"/>
      <c r="CK22" s="261"/>
      <c r="CL22" s="262"/>
      <c r="CM22" s="261"/>
      <c r="CN22" s="262"/>
      <c r="CO22" s="259"/>
      <c r="CP22" s="260"/>
      <c r="CQ22" s="259"/>
      <c r="CR22" s="260"/>
      <c r="CS22" s="261"/>
      <c r="CT22" s="262"/>
      <c r="CU22" s="261"/>
      <c r="CV22" s="262"/>
      <c r="CW22" s="259"/>
      <c r="CX22" s="260"/>
      <c r="CY22" s="259"/>
      <c r="CZ22" s="260"/>
      <c r="DA22" s="261"/>
      <c r="DB22" s="262"/>
      <c r="DC22" s="261"/>
      <c r="DD22" s="262"/>
      <c r="DE22" s="259"/>
      <c r="DF22" s="260"/>
      <c r="DG22" s="259"/>
      <c r="DH22" s="260"/>
      <c r="DI22" s="261"/>
      <c r="DJ22" s="262"/>
      <c r="DK22" s="261"/>
      <c r="DL22" s="262"/>
      <c r="DN22" s="323">
        <f t="shared" si="6"/>
        <v>47484</v>
      </c>
      <c r="DO22" s="151"/>
      <c r="DP22" s="324">
        <f t="shared" si="7"/>
        <v>47484</v>
      </c>
      <c r="DR22" s="131">
        <f t="shared" si="10"/>
        <v>0</v>
      </c>
      <c r="DS22" s="148">
        <f t="shared" si="8"/>
        <v>41467</v>
      </c>
    </row>
    <row r="23" spans="1:123" s="154" customFormat="1" ht="22.9" customHeight="1">
      <c r="A23" s="134"/>
      <c r="B23" s="172" t="s">
        <v>153</v>
      </c>
      <c r="C23" s="185" t="s">
        <v>7</v>
      </c>
      <c r="D23" s="186" t="s">
        <v>109</v>
      </c>
      <c r="E23" s="212" t="s">
        <v>335</v>
      </c>
      <c r="F23" s="183" t="s">
        <v>336</v>
      </c>
      <c r="G23" s="168" t="s">
        <v>66</v>
      </c>
      <c r="H23" s="184">
        <v>1</v>
      </c>
      <c r="I23" s="170">
        <f t="shared" si="2"/>
        <v>0</v>
      </c>
      <c r="J23" s="171">
        <f t="shared" si="3"/>
        <v>0</v>
      </c>
      <c r="K23" s="426">
        <f t="shared" si="9"/>
        <v>0</v>
      </c>
      <c r="L23" s="427"/>
      <c r="M23" s="253">
        <f t="shared" si="4"/>
        <v>47484</v>
      </c>
      <c r="N23" s="248">
        <f t="shared" si="5"/>
        <v>47484</v>
      </c>
      <c r="P23" s="204" t="s">
        <v>37</v>
      </c>
      <c r="Q23" s="131"/>
      <c r="R23" s="147"/>
      <c r="S23" s="132"/>
      <c r="T23" s="133"/>
      <c r="U23" s="131"/>
      <c r="V23" s="147"/>
      <c r="W23" s="131"/>
      <c r="X23" s="147"/>
      <c r="Y23" s="131"/>
      <c r="Z23" s="147"/>
      <c r="AA23" s="131"/>
      <c r="AB23" s="147"/>
      <c r="AC23" s="131"/>
      <c r="AD23" s="147"/>
      <c r="AE23" s="131"/>
      <c r="AF23" s="147"/>
      <c r="AG23" s="131"/>
      <c r="AH23" s="147"/>
      <c r="AI23" s="131"/>
      <c r="AJ23" s="147"/>
      <c r="AK23" s="131"/>
      <c r="AL23" s="147"/>
      <c r="AM23" s="131"/>
      <c r="AN23" s="147"/>
      <c r="AO23" s="131"/>
      <c r="AP23" s="148"/>
      <c r="AQ23" s="279"/>
      <c r="AR23" s="204" t="s">
        <v>37</v>
      </c>
      <c r="AS23" s="259"/>
      <c r="AT23" s="260"/>
      <c r="AU23" s="259"/>
      <c r="AV23" s="260"/>
      <c r="AW23" s="261"/>
      <c r="AX23" s="268"/>
      <c r="AY23" s="267"/>
      <c r="AZ23" s="262"/>
      <c r="BA23" s="259"/>
      <c r="BB23" s="260"/>
      <c r="BC23" s="259"/>
      <c r="BD23" s="260"/>
      <c r="BE23" s="261"/>
      <c r="BF23" s="262"/>
      <c r="BG23" s="261"/>
      <c r="BH23" s="262"/>
      <c r="BI23" s="259"/>
      <c r="BJ23" s="260"/>
      <c r="BK23" s="259"/>
      <c r="BL23" s="260"/>
      <c r="BM23" s="261"/>
      <c r="BN23" s="262"/>
      <c r="BO23" s="261"/>
      <c r="BP23" s="262"/>
      <c r="BQ23" s="259"/>
      <c r="BR23" s="260"/>
      <c r="BS23" s="259"/>
      <c r="BT23" s="260"/>
      <c r="BU23" s="261"/>
      <c r="BV23" s="262"/>
      <c r="BW23" s="261"/>
      <c r="BX23" s="262"/>
      <c r="BY23" s="259"/>
      <c r="BZ23" s="260"/>
      <c r="CA23" s="259"/>
      <c r="CB23" s="260"/>
      <c r="CC23" s="261"/>
      <c r="CD23" s="262"/>
      <c r="CE23" s="261"/>
      <c r="CF23" s="262"/>
      <c r="CG23" s="259"/>
      <c r="CH23" s="260"/>
      <c r="CI23" s="259"/>
      <c r="CJ23" s="260"/>
      <c r="CK23" s="261"/>
      <c r="CL23" s="262"/>
      <c r="CM23" s="261"/>
      <c r="CN23" s="262"/>
      <c r="CO23" s="259"/>
      <c r="CP23" s="260"/>
      <c r="CQ23" s="259"/>
      <c r="CR23" s="260"/>
      <c r="CS23" s="261"/>
      <c r="CT23" s="262"/>
      <c r="CU23" s="261"/>
      <c r="CV23" s="262"/>
      <c r="CW23" s="259"/>
      <c r="CX23" s="260"/>
      <c r="CY23" s="259"/>
      <c r="CZ23" s="260"/>
      <c r="DA23" s="261"/>
      <c r="DB23" s="262"/>
      <c r="DC23" s="261"/>
      <c r="DD23" s="262"/>
      <c r="DE23" s="259"/>
      <c r="DF23" s="260"/>
      <c r="DG23" s="259"/>
      <c r="DH23" s="260"/>
      <c r="DI23" s="261"/>
      <c r="DJ23" s="262"/>
      <c r="DK23" s="261"/>
      <c r="DL23" s="262"/>
      <c r="DN23" s="323">
        <f t="shared" si="6"/>
        <v>47484</v>
      </c>
      <c r="DO23" s="151"/>
      <c r="DP23" s="324">
        <f t="shared" si="7"/>
        <v>47484</v>
      </c>
      <c r="DR23" s="131">
        <f t="shared" si="10"/>
        <v>0</v>
      </c>
      <c r="DS23" s="148" t="str">
        <f t="shared" si="8"/>
        <v/>
      </c>
    </row>
    <row r="24" spans="1:123" s="154" customFormat="1" ht="22.9" customHeight="1">
      <c r="A24" s="134"/>
      <c r="B24" s="172" t="s">
        <v>154</v>
      </c>
      <c r="C24" s="173" t="s">
        <v>11</v>
      </c>
      <c r="D24" s="174" t="s">
        <v>110</v>
      </c>
      <c r="E24" s="211" t="s">
        <v>38</v>
      </c>
      <c r="F24" s="176" t="s">
        <v>95</v>
      </c>
      <c r="G24" s="176" t="s">
        <v>66</v>
      </c>
      <c r="H24" s="182">
        <v>1</v>
      </c>
      <c r="I24" s="170">
        <f t="shared" si="2"/>
        <v>0</v>
      </c>
      <c r="J24" s="171">
        <f t="shared" si="3"/>
        <v>0</v>
      </c>
      <c r="K24" s="426">
        <f t="shared" si="9"/>
        <v>41437</v>
      </c>
      <c r="L24" s="427"/>
      <c r="M24" s="254">
        <f t="shared" si="4"/>
        <v>47484</v>
      </c>
      <c r="N24" s="248">
        <f t="shared" si="5"/>
        <v>47484</v>
      </c>
      <c r="P24" s="202" t="s">
        <v>38</v>
      </c>
      <c r="Q24" s="131"/>
      <c r="R24" s="147"/>
      <c r="S24" s="132"/>
      <c r="T24" s="133"/>
      <c r="U24" s="131"/>
      <c r="V24" s="147"/>
      <c r="W24" s="131"/>
      <c r="X24" s="147"/>
      <c r="Y24" s="131"/>
      <c r="Z24" s="147"/>
      <c r="AA24" s="131"/>
      <c r="AB24" s="147"/>
      <c r="AC24" s="131"/>
      <c r="AD24" s="147">
        <v>41437</v>
      </c>
      <c r="AE24" s="131"/>
      <c r="AF24" s="147"/>
      <c r="AG24" s="131"/>
      <c r="AH24" s="147"/>
      <c r="AI24" s="131">
        <v>80</v>
      </c>
      <c r="AJ24" s="147"/>
      <c r="AK24" s="131">
        <v>80</v>
      </c>
      <c r="AL24" s="147"/>
      <c r="AM24" s="131"/>
      <c r="AN24" s="147"/>
      <c r="AO24" s="131"/>
      <c r="AP24" s="148"/>
      <c r="AQ24" s="279"/>
      <c r="AR24" s="202" t="s">
        <v>38</v>
      </c>
      <c r="AS24" s="259"/>
      <c r="AT24" s="260"/>
      <c r="AU24" s="259"/>
      <c r="AV24" s="260"/>
      <c r="AW24" s="261"/>
      <c r="AX24" s="268"/>
      <c r="AY24" s="267"/>
      <c r="AZ24" s="262"/>
      <c r="BA24" s="259"/>
      <c r="BB24" s="260"/>
      <c r="BC24" s="259"/>
      <c r="BD24" s="260"/>
      <c r="BE24" s="261"/>
      <c r="BF24" s="262"/>
      <c r="BG24" s="261"/>
      <c r="BH24" s="262"/>
      <c r="BI24" s="259"/>
      <c r="BJ24" s="260"/>
      <c r="BK24" s="259"/>
      <c r="BL24" s="260"/>
      <c r="BM24" s="261"/>
      <c r="BN24" s="262"/>
      <c r="BO24" s="261"/>
      <c r="BP24" s="262"/>
      <c r="BQ24" s="259"/>
      <c r="BR24" s="260"/>
      <c r="BS24" s="259"/>
      <c r="BT24" s="260"/>
      <c r="BU24" s="261"/>
      <c r="BV24" s="262"/>
      <c r="BW24" s="261"/>
      <c r="BX24" s="262"/>
      <c r="BY24" s="259"/>
      <c r="BZ24" s="260"/>
      <c r="CA24" s="259"/>
      <c r="CB24" s="260"/>
      <c r="CC24" s="261"/>
      <c r="CD24" s="262"/>
      <c r="CE24" s="261"/>
      <c r="CF24" s="262"/>
      <c r="CG24" s="259"/>
      <c r="CH24" s="260"/>
      <c r="CI24" s="259"/>
      <c r="CJ24" s="260"/>
      <c r="CK24" s="261"/>
      <c r="CL24" s="262"/>
      <c r="CM24" s="261"/>
      <c r="CN24" s="262"/>
      <c r="CO24" s="259"/>
      <c r="CP24" s="260"/>
      <c r="CQ24" s="259"/>
      <c r="CR24" s="260"/>
      <c r="CS24" s="261"/>
      <c r="CT24" s="262"/>
      <c r="CU24" s="261"/>
      <c r="CV24" s="262"/>
      <c r="CW24" s="259"/>
      <c r="CX24" s="260"/>
      <c r="CY24" s="259"/>
      <c r="CZ24" s="260"/>
      <c r="DA24" s="261"/>
      <c r="DB24" s="262"/>
      <c r="DC24" s="261"/>
      <c r="DD24" s="262"/>
      <c r="DE24" s="259"/>
      <c r="DF24" s="260"/>
      <c r="DG24" s="259"/>
      <c r="DH24" s="260"/>
      <c r="DI24" s="261"/>
      <c r="DJ24" s="262"/>
      <c r="DK24" s="261"/>
      <c r="DL24" s="262"/>
      <c r="DN24" s="323">
        <f t="shared" si="6"/>
        <v>47484</v>
      </c>
      <c r="DO24" s="151"/>
      <c r="DP24" s="324">
        <f t="shared" si="7"/>
        <v>47484</v>
      </c>
      <c r="DR24" s="131">
        <f t="shared" si="10"/>
        <v>0</v>
      </c>
      <c r="DS24" s="148">
        <f t="shared" si="8"/>
        <v>41437</v>
      </c>
    </row>
    <row r="25" spans="1:123" s="154" customFormat="1" ht="22.9" customHeight="1">
      <c r="A25" s="134"/>
      <c r="B25" s="172" t="s">
        <v>155</v>
      </c>
      <c r="C25" s="185" t="s">
        <v>12</v>
      </c>
      <c r="D25" s="186" t="s">
        <v>111</v>
      </c>
      <c r="E25" s="212" t="s">
        <v>39</v>
      </c>
      <c r="F25" s="183" t="s">
        <v>57</v>
      </c>
      <c r="G25" s="168" t="s">
        <v>66</v>
      </c>
      <c r="H25" s="184">
        <v>1</v>
      </c>
      <c r="I25" s="170">
        <f t="shared" si="2"/>
        <v>0</v>
      </c>
      <c r="J25" s="171">
        <f t="shared" si="3"/>
        <v>0</v>
      </c>
      <c r="K25" s="426">
        <f t="shared" si="9"/>
        <v>0</v>
      </c>
      <c r="L25" s="427"/>
      <c r="M25" s="254">
        <f t="shared" si="4"/>
        <v>47484</v>
      </c>
      <c r="N25" s="248">
        <f t="shared" si="5"/>
        <v>47484</v>
      </c>
      <c r="O25" s="156"/>
      <c r="P25" s="204" t="s">
        <v>39</v>
      </c>
      <c r="Q25" s="131"/>
      <c r="R25" s="147"/>
      <c r="S25" s="132"/>
      <c r="T25" s="133"/>
      <c r="U25" s="131"/>
      <c r="V25" s="147"/>
      <c r="W25" s="131"/>
      <c r="X25" s="147"/>
      <c r="Y25" s="131">
        <v>20</v>
      </c>
      <c r="Z25" s="147"/>
      <c r="AA25" s="131">
        <v>30</v>
      </c>
      <c r="AB25" s="147"/>
      <c r="AC25" s="131"/>
      <c r="AD25" s="147"/>
      <c r="AE25" s="131"/>
      <c r="AF25" s="147"/>
      <c r="AG25" s="131"/>
      <c r="AH25" s="147"/>
      <c r="AI25" s="131"/>
      <c r="AJ25" s="147"/>
      <c r="AK25" s="131"/>
      <c r="AL25" s="147"/>
      <c r="AM25" s="131"/>
      <c r="AN25" s="147"/>
      <c r="AO25" s="131"/>
      <c r="AP25" s="148"/>
      <c r="AQ25" s="279"/>
      <c r="AR25" s="204" t="s">
        <v>39</v>
      </c>
      <c r="AS25" s="259"/>
      <c r="AT25" s="260"/>
      <c r="AU25" s="259"/>
      <c r="AV25" s="260"/>
      <c r="AW25" s="261"/>
      <c r="AX25" s="268"/>
      <c r="AY25" s="267"/>
      <c r="AZ25" s="262"/>
      <c r="BA25" s="259"/>
      <c r="BB25" s="260"/>
      <c r="BC25" s="259"/>
      <c r="BD25" s="260"/>
      <c r="BE25" s="261"/>
      <c r="BF25" s="262"/>
      <c r="BG25" s="261"/>
      <c r="BH25" s="262"/>
      <c r="BI25" s="259"/>
      <c r="BJ25" s="260"/>
      <c r="BK25" s="259"/>
      <c r="BL25" s="260"/>
      <c r="BM25" s="261"/>
      <c r="BN25" s="262"/>
      <c r="BO25" s="261"/>
      <c r="BP25" s="262"/>
      <c r="BQ25" s="259"/>
      <c r="BR25" s="260"/>
      <c r="BS25" s="259"/>
      <c r="BT25" s="260"/>
      <c r="BU25" s="261"/>
      <c r="BV25" s="262"/>
      <c r="BW25" s="261"/>
      <c r="BX25" s="262"/>
      <c r="BY25" s="259"/>
      <c r="BZ25" s="260"/>
      <c r="CA25" s="259"/>
      <c r="CB25" s="260"/>
      <c r="CC25" s="261"/>
      <c r="CD25" s="262"/>
      <c r="CE25" s="261"/>
      <c r="CF25" s="262"/>
      <c r="CG25" s="259"/>
      <c r="CH25" s="260"/>
      <c r="CI25" s="259"/>
      <c r="CJ25" s="260"/>
      <c r="CK25" s="261"/>
      <c r="CL25" s="262"/>
      <c r="CM25" s="261"/>
      <c r="CN25" s="262"/>
      <c r="CO25" s="259"/>
      <c r="CP25" s="260"/>
      <c r="CQ25" s="259"/>
      <c r="CR25" s="260"/>
      <c r="CS25" s="261"/>
      <c r="CT25" s="262"/>
      <c r="CU25" s="261"/>
      <c r="CV25" s="262"/>
      <c r="CW25" s="259"/>
      <c r="CX25" s="260"/>
      <c r="CY25" s="259"/>
      <c r="CZ25" s="260"/>
      <c r="DA25" s="261"/>
      <c r="DB25" s="262"/>
      <c r="DC25" s="261"/>
      <c r="DD25" s="262"/>
      <c r="DE25" s="259"/>
      <c r="DF25" s="260"/>
      <c r="DG25" s="259"/>
      <c r="DH25" s="260"/>
      <c r="DI25" s="261"/>
      <c r="DJ25" s="262"/>
      <c r="DK25" s="261"/>
      <c r="DL25" s="262"/>
      <c r="DN25" s="323">
        <f t="shared" si="6"/>
        <v>47484</v>
      </c>
      <c r="DO25" s="151"/>
      <c r="DP25" s="324">
        <f t="shared" si="7"/>
        <v>47484</v>
      </c>
      <c r="DR25" s="131">
        <f t="shared" si="10"/>
        <v>0</v>
      </c>
      <c r="DS25" s="148" t="str">
        <f t="shared" si="8"/>
        <v/>
      </c>
    </row>
    <row r="26" spans="1:123" s="154" customFormat="1" ht="22.9" customHeight="1">
      <c r="A26" s="134"/>
      <c r="B26" s="172" t="s">
        <v>156</v>
      </c>
      <c r="C26" s="173" t="s">
        <v>13</v>
      </c>
      <c r="D26" s="174" t="s">
        <v>112</v>
      </c>
      <c r="E26" s="211" t="s">
        <v>319</v>
      </c>
      <c r="F26" s="176" t="s">
        <v>58</v>
      </c>
      <c r="G26" s="176" t="s">
        <v>66</v>
      </c>
      <c r="H26" s="182">
        <v>1</v>
      </c>
      <c r="I26" s="170">
        <f t="shared" si="2"/>
        <v>0</v>
      </c>
      <c r="J26" s="171">
        <f t="shared" si="3"/>
        <v>0</v>
      </c>
      <c r="K26" s="426">
        <f t="shared" si="9"/>
        <v>0</v>
      </c>
      <c r="L26" s="427"/>
      <c r="M26" s="253">
        <f t="shared" si="4"/>
        <v>47484</v>
      </c>
      <c r="N26" s="248">
        <f t="shared" si="5"/>
        <v>47484</v>
      </c>
      <c r="O26" s="156"/>
      <c r="P26" s="202" t="s">
        <v>277</v>
      </c>
      <c r="Q26" s="131"/>
      <c r="R26" s="147"/>
      <c r="S26" s="132"/>
      <c r="T26" s="133"/>
      <c r="U26" s="131"/>
      <c r="V26" s="147"/>
      <c r="W26" s="131"/>
      <c r="X26" s="147"/>
      <c r="Y26" s="131"/>
      <c r="Z26" s="147"/>
      <c r="AA26" s="131"/>
      <c r="AB26" s="147"/>
      <c r="AC26" s="131"/>
      <c r="AD26" s="147"/>
      <c r="AE26" s="131"/>
      <c r="AF26" s="147"/>
      <c r="AG26" s="131"/>
      <c r="AH26" s="147"/>
      <c r="AI26" s="131"/>
      <c r="AJ26" s="147"/>
      <c r="AK26" s="131"/>
      <c r="AL26" s="147"/>
      <c r="AM26" s="131"/>
      <c r="AN26" s="147"/>
      <c r="AO26" s="131"/>
      <c r="AP26" s="148"/>
      <c r="AQ26" s="279"/>
      <c r="AR26" s="202" t="s">
        <v>277</v>
      </c>
      <c r="AS26" s="259"/>
      <c r="AT26" s="260"/>
      <c r="AU26" s="259"/>
      <c r="AV26" s="260"/>
      <c r="AW26" s="261"/>
      <c r="AX26" s="268"/>
      <c r="AY26" s="267"/>
      <c r="AZ26" s="262"/>
      <c r="BA26" s="259"/>
      <c r="BB26" s="260"/>
      <c r="BC26" s="259"/>
      <c r="BD26" s="260"/>
      <c r="BE26" s="261"/>
      <c r="BF26" s="262"/>
      <c r="BG26" s="261"/>
      <c r="BH26" s="262"/>
      <c r="BI26" s="259"/>
      <c r="BJ26" s="260"/>
      <c r="BK26" s="259"/>
      <c r="BL26" s="260"/>
      <c r="BM26" s="261"/>
      <c r="BN26" s="262"/>
      <c r="BO26" s="261"/>
      <c r="BP26" s="262"/>
      <c r="BQ26" s="259"/>
      <c r="BR26" s="260"/>
      <c r="BS26" s="259"/>
      <c r="BT26" s="260"/>
      <c r="BU26" s="261"/>
      <c r="BV26" s="262"/>
      <c r="BW26" s="261"/>
      <c r="BX26" s="262"/>
      <c r="BY26" s="259"/>
      <c r="BZ26" s="260"/>
      <c r="CA26" s="259"/>
      <c r="CB26" s="260"/>
      <c r="CC26" s="261"/>
      <c r="CD26" s="262"/>
      <c r="CE26" s="261"/>
      <c r="CF26" s="262"/>
      <c r="CG26" s="259"/>
      <c r="CH26" s="260"/>
      <c r="CI26" s="259"/>
      <c r="CJ26" s="260"/>
      <c r="CK26" s="261"/>
      <c r="CL26" s="262"/>
      <c r="CM26" s="261"/>
      <c r="CN26" s="262"/>
      <c r="CO26" s="259"/>
      <c r="CP26" s="260"/>
      <c r="CQ26" s="259"/>
      <c r="CR26" s="260"/>
      <c r="CS26" s="261"/>
      <c r="CT26" s="262"/>
      <c r="CU26" s="261"/>
      <c r="CV26" s="262"/>
      <c r="CW26" s="259"/>
      <c r="CX26" s="260"/>
      <c r="CY26" s="259"/>
      <c r="CZ26" s="260"/>
      <c r="DA26" s="261"/>
      <c r="DB26" s="262"/>
      <c r="DC26" s="261"/>
      <c r="DD26" s="262"/>
      <c r="DE26" s="259"/>
      <c r="DF26" s="260"/>
      <c r="DG26" s="259"/>
      <c r="DH26" s="260"/>
      <c r="DI26" s="261"/>
      <c r="DJ26" s="262"/>
      <c r="DK26" s="261"/>
      <c r="DL26" s="262"/>
      <c r="DN26" s="323">
        <f t="shared" si="6"/>
        <v>47484</v>
      </c>
      <c r="DO26" s="151"/>
      <c r="DP26" s="340">
        <f t="shared" si="7"/>
        <v>47484</v>
      </c>
      <c r="DQ26" s="157"/>
      <c r="DR26" s="131">
        <f t="shared" si="10"/>
        <v>0</v>
      </c>
      <c r="DS26" s="148" t="str">
        <f t="shared" si="8"/>
        <v/>
      </c>
    </row>
    <row r="27" spans="1:123" s="154" customFormat="1" ht="22.9" customHeight="1">
      <c r="A27" s="134"/>
      <c r="B27" s="172" t="s">
        <v>157</v>
      </c>
      <c r="C27" s="185" t="s">
        <v>14</v>
      </c>
      <c r="D27" s="186" t="s">
        <v>113</v>
      </c>
      <c r="E27" s="212" t="s">
        <v>67</v>
      </c>
      <c r="F27" s="183" t="s">
        <v>236</v>
      </c>
      <c r="G27" s="168" t="s">
        <v>66</v>
      </c>
      <c r="H27" s="184">
        <v>1</v>
      </c>
      <c r="I27" s="170">
        <f t="shared" si="2"/>
        <v>100</v>
      </c>
      <c r="J27" s="171">
        <f t="shared" si="3"/>
        <v>100</v>
      </c>
      <c r="K27" s="426">
        <f>IF(R27&gt;0,R27,IF(T27&gt;0,T27,IF(V27&gt;0,V27,IF(X27&gt;0,X27,IF(Z27&gt;0,Z27,IF(AB27&gt;0,AB27,IF(AD27&gt;0,AD27,IF(AF27&gt;0,AF27,IF(AH27&gt;0,AH27,IF(AJ27&gt;0,AJ27,IF(AL27&gt;0,AL27,IF(AN27&gt;0,AN27,IF(AP27&gt;0,AP27,0)))))))))))))</f>
        <v>41100</v>
      </c>
      <c r="L27" s="427"/>
      <c r="M27" s="254">
        <f t="shared" si="4"/>
        <v>47484</v>
      </c>
      <c r="N27" s="248">
        <f t="shared" si="5"/>
        <v>47484</v>
      </c>
      <c r="P27" s="204" t="s">
        <v>278</v>
      </c>
      <c r="Q27" s="131"/>
      <c r="R27" s="147"/>
      <c r="S27" s="132"/>
      <c r="T27" s="133"/>
      <c r="U27" s="131"/>
      <c r="V27" s="147"/>
      <c r="W27" s="131"/>
      <c r="X27" s="147"/>
      <c r="Y27" s="131">
        <v>20</v>
      </c>
      <c r="Z27" s="147"/>
      <c r="AA27" s="131">
        <v>20</v>
      </c>
      <c r="AB27" s="147"/>
      <c r="AC27" s="131"/>
      <c r="AD27" s="147"/>
      <c r="AE27" s="131">
        <v>100</v>
      </c>
      <c r="AF27" s="147">
        <v>41100</v>
      </c>
      <c r="AG27" s="131"/>
      <c r="AH27" s="147"/>
      <c r="AI27" s="131"/>
      <c r="AJ27" s="147"/>
      <c r="AK27" s="131"/>
      <c r="AL27" s="147"/>
      <c r="AM27" s="131"/>
      <c r="AN27" s="147"/>
      <c r="AO27" s="131"/>
      <c r="AP27" s="148"/>
      <c r="AQ27" s="279"/>
      <c r="AR27" s="204" t="s">
        <v>278</v>
      </c>
      <c r="AS27" s="259"/>
      <c r="AT27" s="260"/>
      <c r="AU27" s="259"/>
      <c r="AV27" s="260"/>
      <c r="AW27" s="261"/>
      <c r="AX27" s="268"/>
      <c r="AY27" s="267"/>
      <c r="AZ27" s="262"/>
      <c r="BA27" s="259"/>
      <c r="BB27" s="260"/>
      <c r="BC27" s="259"/>
      <c r="BD27" s="260"/>
      <c r="BE27" s="261"/>
      <c r="BF27" s="262"/>
      <c r="BG27" s="261"/>
      <c r="BH27" s="262"/>
      <c r="BI27" s="259"/>
      <c r="BJ27" s="260"/>
      <c r="BK27" s="259"/>
      <c r="BL27" s="260"/>
      <c r="BM27" s="261"/>
      <c r="BN27" s="262"/>
      <c r="BO27" s="261"/>
      <c r="BP27" s="262"/>
      <c r="BQ27" s="259"/>
      <c r="BR27" s="260"/>
      <c r="BS27" s="259"/>
      <c r="BT27" s="260"/>
      <c r="BU27" s="261"/>
      <c r="BV27" s="262"/>
      <c r="BW27" s="261"/>
      <c r="BX27" s="262"/>
      <c r="BY27" s="259"/>
      <c r="BZ27" s="260"/>
      <c r="CA27" s="259"/>
      <c r="CB27" s="260"/>
      <c r="CC27" s="261"/>
      <c r="CD27" s="262"/>
      <c r="CE27" s="261"/>
      <c r="CF27" s="262"/>
      <c r="CG27" s="259"/>
      <c r="CH27" s="260"/>
      <c r="CI27" s="259"/>
      <c r="CJ27" s="260"/>
      <c r="CK27" s="261"/>
      <c r="CL27" s="262"/>
      <c r="CM27" s="261"/>
      <c r="CN27" s="262"/>
      <c r="CO27" s="259"/>
      <c r="CP27" s="260"/>
      <c r="CQ27" s="259"/>
      <c r="CR27" s="260"/>
      <c r="CS27" s="261"/>
      <c r="CT27" s="262"/>
      <c r="CU27" s="261"/>
      <c r="CV27" s="262"/>
      <c r="CW27" s="259"/>
      <c r="CX27" s="260"/>
      <c r="CY27" s="259"/>
      <c r="CZ27" s="260"/>
      <c r="DA27" s="261"/>
      <c r="DB27" s="262"/>
      <c r="DC27" s="261"/>
      <c r="DD27" s="262"/>
      <c r="DE27" s="259"/>
      <c r="DF27" s="260"/>
      <c r="DG27" s="259"/>
      <c r="DH27" s="260"/>
      <c r="DI27" s="261"/>
      <c r="DJ27" s="262"/>
      <c r="DK27" s="261"/>
      <c r="DL27" s="262"/>
      <c r="DN27" s="323">
        <f t="shared" si="6"/>
        <v>47484</v>
      </c>
      <c r="DO27" s="151"/>
      <c r="DP27" s="324">
        <f t="shared" si="7"/>
        <v>47484</v>
      </c>
      <c r="DR27" s="131">
        <f t="shared" si="10"/>
        <v>100</v>
      </c>
      <c r="DS27" s="148">
        <f t="shared" si="8"/>
        <v>41100</v>
      </c>
    </row>
    <row r="28" spans="1:123" s="154" customFormat="1" ht="22.9" customHeight="1">
      <c r="A28" s="134"/>
      <c r="B28" s="172" t="s">
        <v>158</v>
      </c>
      <c r="C28" s="173" t="s">
        <v>15</v>
      </c>
      <c r="D28" s="174" t="s">
        <v>114</v>
      </c>
      <c r="E28" s="211" t="s">
        <v>98</v>
      </c>
      <c r="F28" s="176" t="s">
        <v>59</v>
      </c>
      <c r="G28" s="176" t="s">
        <v>66</v>
      </c>
      <c r="H28" s="182">
        <v>1</v>
      </c>
      <c r="I28" s="170">
        <f t="shared" si="2"/>
        <v>0</v>
      </c>
      <c r="J28" s="171">
        <f t="shared" si="3"/>
        <v>0</v>
      </c>
      <c r="K28" s="426">
        <f t="shared" si="9"/>
        <v>0</v>
      </c>
      <c r="L28" s="427"/>
      <c r="M28" s="253">
        <f t="shared" si="4"/>
        <v>47484</v>
      </c>
      <c r="N28" s="248">
        <f t="shared" si="5"/>
        <v>47484</v>
      </c>
      <c r="P28" s="202" t="s">
        <v>98</v>
      </c>
      <c r="Q28" s="131"/>
      <c r="R28" s="147"/>
      <c r="S28" s="132"/>
      <c r="T28" s="133"/>
      <c r="U28" s="131"/>
      <c r="V28" s="147"/>
      <c r="W28" s="131"/>
      <c r="X28" s="147"/>
      <c r="Y28" s="131"/>
      <c r="Z28" s="147"/>
      <c r="AA28" s="131"/>
      <c r="AB28" s="147"/>
      <c r="AC28" s="131"/>
      <c r="AD28" s="147"/>
      <c r="AE28" s="131"/>
      <c r="AF28" s="147"/>
      <c r="AG28" s="131"/>
      <c r="AH28" s="147"/>
      <c r="AI28" s="131"/>
      <c r="AJ28" s="147"/>
      <c r="AK28" s="131"/>
      <c r="AL28" s="147"/>
      <c r="AM28" s="131"/>
      <c r="AN28" s="147"/>
      <c r="AO28" s="131"/>
      <c r="AP28" s="148"/>
      <c r="AQ28" s="279"/>
      <c r="AR28" s="202" t="s">
        <v>98</v>
      </c>
      <c r="AS28" s="259"/>
      <c r="AT28" s="260"/>
      <c r="AU28" s="259"/>
      <c r="AV28" s="260"/>
      <c r="AW28" s="261"/>
      <c r="AX28" s="268"/>
      <c r="AY28" s="267"/>
      <c r="AZ28" s="262"/>
      <c r="BA28" s="259"/>
      <c r="BB28" s="260"/>
      <c r="BC28" s="259"/>
      <c r="BD28" s="260"/>
      <c r="BE28" s="261"/>
      <c r="BF28" s="262"/>
      <c r="BG28" s="261"/>
      <c r="BH28" s="262"/>
      <c r="BI28" s="259"/>
      <c r="BJ28" s="260"/>
      <c r="BK28" s="259"/>
      <c r="BL28" s="260"/>
      <c r="BM28" s="261"/>
      <c r="BN28" s="262"/>
      <c r="BO28" s="261"/>
      <c r="BP28" s="262"/>
      <c r="BQ28" s="259"/>
      <c r="BR28" s="260"/>
      <c r="BS28" s="259"/>
      <c r="BT28" s="260"/>
      <c r="BU28" s="261"/>
      <c r="BV28" s="262"/>
      <c r="BW28" s="261"/>
      <c r="BX28" s="262"/>
      <c r="BY28" s="259"/>
      <c r="BZ28" s="260"/>
      <c r="CA28" s="259"/>
      <c r="CB28" s="260"/>
      <c r="CC28" s="261"/>
      <c r="CD28" s="262"/>
      <c r="CE28" s="261"/>
      <c r="CF28" s="262"/>
      <c r="CG28" s="259"/>
      <c r="CH28" s="260"/>
      <c r="CI28" s="259"/>
      <c r="CJ28" s="260"/>
      <c r="CK28" s="261"/>
      <c r="CL28" s="262"/>
      <c r="CM28" s="261"/>
      <c r="CN28" s="262"/>
      <c r="CO28" s="259"/>
      <c r="CP28" s="260"/>
      <c r="CQ28" s="259"/>
      <c r="CR28" s="260"/>
      <c r="CS28" s="261"/>
      <c r="CT28" s="262"/>
      <c r="CU28" s="261"/>
      <c r="CV28" s="262"/>
      <c r="CW28" s="259"/>
      <c r="CX28" s="260"/>
      <c r="CY28" s="259"/>
      <c r="CZ28" s="260"/>
      <c r="DA28" s="261"/>
      <c r="DB28" s="262"/>
      <c r="DC28" s="261"/>
      <c r="DD28" s="262"/>
      <c r="DE28" s="259"/>
      <c r="DF28" s="260"/>
      <c r="DG28" s="259"/>
      <c r="DH28" s="260"/>
      <c r="DI28" s="261"/>
      <c r="DJ28" s="262"/>
      <c r="DK28" s="261"/>
      <c r="DL28" s="262"/>
      <c r="DN28" s="323">
        <f t="shared" si="6"/>
        <v>47484</v>
      </c>
      <c r="DO28" s="151"/>
      <c r="DP28" s="324">
        <f t="shared" si="7"/>
        <v>47484</v>
      </c>
      <c r="DR28" s="131">
        <f t="shared" si="10"/>
        <v>0</v>
      </c>
      <c r="DS28" s="148" t="str">
        <f t="shared" si="8"/>
        <v/>
      </c>
    </row>
    <row r="29" spans="1:123" s="154" customFormat="1" ht="22.9" customHeight="1">
      <c r="A29" s="134"/>
      <c r="B29" s="172"/>
      <c r="C29" s="173"/>
      <c r="D29" s="174" t="s">
        <v>115</v>
      </c>
      <c r="E29" s="211" t="s">
        <v>320</v>
      </c>
      <c r="F29" s="176" t="s">
        <v>60</v>
      </c>
      <c r="G29" s="176" t="s">
        <v>66</v>
      </c>
      <c r="H29" s="182">
        <v>1</v>
      </c>
      <c r="I29" s="170">
        <f t="shared" si="2"/>
        <v>0</v>
      </c>
      <c r="J29" s="171">
        <f t="shared" si="3"/>
        <v>0</v>
      </c>
      <c r="K29" s="426">
        <f t="shared" si="9"/>
        <v>0</v>
      </c>
      <c r="L29" s="427"/>
      <c r="M29" s="253">
        <f t="shared" si="4"/>
        <v>47484</v>
      </c>
      <c r="N29" s="248">
        <f t="shared" si="5"/>
        <v>47484</v>
      </c>
      <c r="P29" s="202" t="s">
        <v>279</v>
      </c>
      <c r="Q29" s="131"/>
      <c r="R29" s="147"/>
      <c r="S29" s="132"/>
      <c r="T29" s="133"/>
      <c r="U29" s="131"/>
      <c r="V29" s="147"/>
      <c r="W29" s="131"/>
      <c r="X29" s="147"/>
      <c r="Y29" s="131">
        <v>20</v>
      </c>
      <c r="Z29" s="147"/>
      <c r="AA29" s="131">
        <v>22</v>
      </c>
      <c r="AB29" s="147"/>
      <c r="AC29" s="131"/>
      <c r="AD29" s="147"/>
      <c r="AE29" s="131"/>
      <c r="AF29" s="147"/>
      <c r="AG29" s="131"/>
      <c r="AH29" s="147"/>
      <c r="AI29" s="131"/>
      <c r="AJ29" s="147"/>
      <c r="AK29" s="131"/>
      <c r="AL29" s="147"/>
      <c r="AM29" s="131"/>
      <c r="AN29" s="147"/>
      <c r="AO29" s="131"/>
      <c r="AP29" s="148"/>
      <c r="AQ29" s="279"/>
      <c r="AR29" s="202" t="s">
        <v>279</v>
      </c>
      <c r="AS29" s="259"/>
      <c r="AT29" s="260"/>
      <c r="AU29" s="259"/>
      <c r="AV29" s="260"/>
      <c r="AW29" s="261"/>
      <c r="AX29" s="268"/>
      <c r="AY29" s="267"/>
      <c r="AZ29" s="262"/>
      <c r="BA29" s="259"/>
      <c r="BB29" s="260"/>
      <c r="BC29" s="259"/>
      <c r="BD29" s="260"/>
      <c r="BE29" s="261"/>
      <c r="BF29" s="262"/>
      <c r="BG29" s="261"/>
      <c r="BH29" s="262"/>
      <c r="BI29" s="259"/>
      <c r="BJ29" s="260"/>
      <c r="BK29" s="259"/>
      <c r="BL29" s="260"/>
      <c r="BM29" s="261"/>
      <c r="BN29" s="262"/>
      <c r="BO29" s="261"/>
      <c r="BP29" s="262"/>
      <c r="BQ29" s="259"/>
      <c r="BR29" s="260"/>
      <c r="BS29" s="259"/>
      <c r="BT29" s="260"/>
      <c r="BU29" s="261"/>
      <c r="BV29" s="262"/>
      <c r="BW29" s="261"/>
      <c r="BX29" s="262"/>
      <c r="BY29" s="259"/>
      <c r="BZ29" s="260"/>
      <c r="CA29" s="259"/>
      <c r="CB29" s="260"/>
      <c r="CC29" s="261"/>
      <c r="CD29" s="262"/>
      <c r="CE29" s="261"/>
      <c r="CF29" s="262"/>
      <c r="CG29" s="259"/>
      <c r="CH29" s="260"/>
      <c r="CI29" s="259"/>
      <c r="CJ29" s="260"/>
      <c r="CK29" s="261"/>
      <c r="CL29" s="262"/>
      <c r="CM29" s="261"/>
      <c r="CN29" s="262"/>
      <c r="CO29" s="259"/>
      <c r="CP29" s="260"/>
      <c r="CQ29" s="259"/>
      <c r="CR29" s="260"/>
      <c r="CS29" s="261"/>
      <c r="CT29" s="262"/>
      <c r="CU29" s="261"/>
      <c r="CV29" s="262"/>
      <c r="CW29" s="259"/>
      <c r="CX29" s="260"/>
      <c r="CY29" s="259"/>
      <c r="CZ29" s="260"/>
      <c r="DA29" s="261"/>
      <c r="DB29" s="262"/>
      <c r="DC29" s="261"/>
      <c r="DD29" s="262"/>
      <c r="DE29" s="259"/>
      <c r="DF29" s="260"/>
      <c r="DG29" s="259"/>
      <c r="DH29" s="260"/>
      <c r="DI29" s="261"/>
      <c r="DJ29" s="262"/>
      <c r="DK29" s="261"/>
      <c r="DL29" s="262"/>
      <c r="DN29" s="323">
        <f t="shared" si="6"/>
        <v>47484</v>
      </c>
      <c r="DO29" s="151"/>
      <c r="DP29" s="324">
        <f t="shared" si="7"/>
        <v>47484</v>
      </c>
      <c r="DR29" s="131">
        <f t="shared" si="10"/>
        <v>0</v>
      </c>
      <c r="DS29" s="148" t="str">
        <f t="shared" si="8"/>
        <v/>
      </c>
    </row>
    <row r="30" spans="1:123" s="154" customFormat="1" ht="22.9" customHeight="1">
      <c r="A30" s="134"/>
      <c r="B30" s="172" t="s">
        <v>159</v>
      </c>
      <c r="C30" s="185" t="s">
        <v>54</v>
      </c>
      <c r="D30" s="186" t="s">
        <v>116</v>
      </c>
      <c r="E30" s="212" t="s">
        <v>53</v>
      </c>
      <c r="F30" s="183" t="s">
        <v>237</v>
      </c>
      <c r="G30" s="183" t="s">
        <v>66</v>
      </c>
      <c r="H30" s="184">
        <v>1</v>
      </c>
      <c r="I30" s="170">
        <f t="shared" si="2"/>
        <v>0</v>
      </c>
      <c r="J30" s="171">
        <f t="shared" si="3"/>
        <v>0</v>
      </c>
      <c r="K30" s="426">
        <f t="shared" si="9"/>
        <v>40982</v>
      </c>
      <c r="L30" s="427"/>
      <c r="M30" s="254">
        <f t="shared" si="4"/>
        <v>47484</v>
      </c>
      <c r="N30" s="248">
        <f t="shared" si="5"/>
        <v>47484</v>
      </c>
      <c r="O30" s="156"/>
      <c r="P30" s="204" t="s">
        <v>280</v>
      </c>
      <c r="Q30" s="131"/>
      <c r="R30" s="147"/>
      <c r="S30" s="132"/>
      <c r="T30" s="133"/>
      <c r="U30" s="131">
        <v>80</v>
      </c>
      <c r="V30" s="147"/>
      <c r="W30" s="131"/>
      <c r="X30" s="147">
        <v>40982</v>
      </c>
      <c r="Y30" s="131"/>
      <c r="Z30" s="147"/>
      <c r="AA30" s="131"/>
      <c r="AB30" s="147"/>
      <c r="AC30" s="131"/>
      <c r="AD30" s="147"/>
      <c r="AE30" s="131"/>
      <c r="AF30" s="147"/>
      <c r="AG30" s="131"/>
      <c r="AH30" s="147"/>
      <c r="AI30" s="131"/>
      <c r="AJ30" s="147"/>
      <c r="AK30" s="131"/>
      <c r="AL30" s="147"/>
      <c r="AM30" s="131"/>
      <c r="AN30" s="147"/>
      <c r="AO30" s="131"/>
      <c r="AP30" s="148"/>
      <c r="AQ30" s="279"/>
      <c r="AR30" s="204" t="s">
        <v>280</v>
      </c>
      <c r="AS30" s="259"/>
      <c r="AT30" s="260"/>
      <c r="AU30" s="259"/>
      <c r="AV30" s="260"/>
      <c r="AW30" s="261"/>
      <c r="AX30" s="268"/>
      <c r="AY30" s="267"/>
      <c r="AZ30" s="262"/>
      <c r="BA30" s="259"/>
      <c r="BB30" s="260"/>
      <c r="BC30" s="259"/>
      <c r="BD30" s="260"/>
      <c r="BE30" s="261"/>
      <c r="BF30" s="262"/>
      <c r="BG30" s="261"/>
      <c r="BH30" s="262"/>
      <c r="BI30" s="259"/>
      <c r="BJ30" s="260"/>
      <c r="BK30" s="259"/>
      <c r="BL30" s="260"/>
      <c r="BM30" s="261"/>
      <c r="BN30" s="262"/>
      <c r="BO30" s="261"/>
      <c r="BP30" s="262"/>
      <c r="BQ30" s="259"/>
      <c r="BR30" s="260"/>
      <c r="BS30" s="259"/>
      <c r="BT30" s="260"/>
      <c r="BU30" s="261"/>
      <c r="BV30" s="262"/>
      <c r="BW30" s="261"/>
      <c r="BX30" s="262"/>
      <c r="BY30" s="259"/>
      <c r="BZ30" s="260"/>
      <c r="CA30" s="259"/>
      <c r="CB30" s="260"/>
      <c r="CC30" s="261"/>
      <c r="CD30" s="262"/>
      <c r="CE30" s="261"/>
      <c r="CF30" s="262"/>
      <c r="CG30" s="259"/>
      <c r="CH30" s="260"/>
      <c r="CI30" s="259"/>
      <c r="CJ30" s="260"/>
      <c r="CK30" s="261"/>
      <c r="CL30" s="262"/>
      <c r="CM30" s="261"/>
      <c r="CN30" s="262"/>
      <c r="CO30" s="259"/>
      <c r="CP30" s="260"/>
      <c r="CQ30" s="259"/>
      <c r="CR30" s="260"/>
      <c r="CS30" s="261"/>
      <c r="CT30" s="262"/>
      <c r="CU30" s="261"/>
      <c r="CV30" s="262"/>
      <c r="CW30" s="259"/>
      <c r="CX30" s="260"/>
      <c r="CY30" s="259"/>
      <c r="CZ30" s="260"/>
      <c r="DA30" s="261"/>
      <c r="DB30" s="262"/>
      <c r="DC30" s="261"/>
      <c r="DD30" s="262"/>
      <c r="DE30" s="259"/>
      <c r="DF30" s="260"/>
      <c r="DG30" s="259"/>
      <c r="DH30" s="260"/>
      <c r="DI30" s="261"/>
      <c r="DJ30" s="262"/>
      <c r="DK30" s="261"/>
      <c r="DL30" s="262"/>
      <c r="DN30" s="323">
        <f t="shared" si="6"/>
        <v>47484</v>
      </c>
      <c r="DO30" s="151"/>
      <c r="DP30" s="324">
        <f t="shared" si="7"/>
        <v>47484</v>
      </c>
      <c r="DR30" s="131">
        <f t="shared" si="10"/>
        <v>0</v>
      </c>
      <c r="DS30" s="148">
        <f t="shared" si="8"/>
        <v>40982</v>
      </c>
    </row>
    <row r="31" spans="1:123" s="154" customFormat="1" ht="22.9" customHeight="1">
      <c r="A31" s="134"/>
      <c r="B31" s="172"/>
      <c r="C31" s="185"/>
      <c r="D31" s="186" t="s">
        <v>117</v>
      </c>
      <c r="E31" s="212" t="s">
        <v>54</v>
      </c>
      <c r="F31" s="183" t="s">
        <v>238</v>
      </c>
      <c r="G31" s="183" t="s">
        <v>66</v>
      </c>
      <c r="H31" s="184">
        <v>1</v>
      </c>
      <c r="I31" s="170">
        <f t="shared" si="2"/>
        <v>0</v>
      </c>
      <c r="J31" s="171">
        <f t="shared" si="3"/>
        <v>0</v>
      </c>
      <c r="K31" s="426">
        <f t="shared" si="9"/>
        <v>0</v>
      </c>
      <c r="L31" s="427"/>
      <c r="M31" s="253">
        <f t="shared" si="4"/>
        <v>47484</v>
      </c>
      <c r="N31" s="248">
        <f t="shared" si="5"/>
        <v>47484</v>
      </c>
      <c r="P31" s="204" t="s">
        <v>281</v>
      </c>
      <c r="Q31" s="131"/>
      <c r="R31" s="147"/>
      <c r="S31" s="132"/>
      <c r="T31" s="133"/>
      <c r="U31" s="131"/>
      <c r="V31" s="147"/>
      <c r="W31" s="131"/>
      <c r="X31" s="147"/>
      <c r="Y31" s="131"/>
      <c r="Z31" s="147"/>
      <c r="AA31" s="131"/>
      <c r="AB31" s="147"/>
      <c r="AC31" s="131"/>
      <c r="AD31" s="147"/>
      <c r="AE31" s="131"/>
      <c r="AF31" s="147"/>
      <c r="AG31" s="131"/>
      <c r="AH31" s="147"/>
      <c r="AI31" s="131"/>
      <c r="AJ31" s="147"/>
      <c r="AK31" s="131"/>
      <c r="AL31" s="147"/>
      <c r="AM31" s="131"/>
      <c r="AN31" s="147"/>
      <c r="AO31" s="131"/>
      <c r="AP31" s="148"/>
      <c r="AQ31" s="279"/>
      <c r="AR31" s="204" t="s">
        <v>281</v>
      </c>
      <c r="AS31" s="259"/>
      <c r="AT31" s="260"/>
      <c r="AU31" s="259"/>
      <c r="AV31" s="260"/>
      <c r="AW31" s="261"/>
      <c r="AX31" s="268"/>
      <c r="AY31" s="267"/>
      <c r="AZ31" s="262"/>
      <c r="BA31" s="259"/>
      <c r="BB31" s="260"/>
      <c r="BC31" s="259"/>
      <c r="BD31" s="260"/>
      <c r="BE31" s="261"/>
      <c r="BF31" s="262"/>
      <c r="BG31" s="261"/>
      <c r="BH31" s="262"/>
      <c r="BI31" s="259"/>
      <c r="BJ31" s="260"/>
      <c r="BK31" s="259"/>
      <c r="BL31" s="260"/>
      <c r="BM31" s="261"/>
      <c r="BN31" s="262"/>
      <c r="BO31" s="261"/>
      <c r="BP31" s="262"/>
      <c r="BQ31" s="259"/>
      <c r="BR31" s="260"/>
      <c r="BS31" s="259"/>
      <c r="BT31" s="260"/>
      <c r="BU31" s="261"/>
      <c r="BV31" s="262"/>
      <c r="BW31" s="261"/>
      <c r="BX31" s="262"/>
      <c r="BY31" s="259"/>
      <c r="BZ31" s="260"/>
      <c r="CA31" s="259"/>
      <c r="CB31" s="260"/>
      <c r="CC31" s="261"/>
      <c r="CD31" s="262"/>
      <c r="CE31" s="261"/>
      <c r="CF31" s="262"/>
      <c r="CG31" s="259"/>
      <c r="CH31" s="260"/>
      <c r="CI31" s="259"/>
      <c r="CJ31" s="260"/>
      <c r="CK31" s="261"/>
      <c r="CL31" s="262"/>
      <c r="CM31" s="261"/>
      <c r="CN31" s="262"/>
      <c r="CO31" s="259"/>
      <c r="CP31" s="260"/>
      <c r="CQ31" s="259"/>
      <c r="CR31" s="260"/>
      <c r="CS31" s="261"/>
      <c r="CT31" s="262"/>
      <c r="CU31" s="261"/>
      <c r="CV31" s="262"/>
      <c r="CW31" s="259"/>
      <c r="CX31" s="260"/>
      <c r="CY31" s="259"/>
      <c r="CZ31" s="260"/>
      <c r="DA31" s="261"/>
      <c r="DB31" s="262"/>
      <c r="DC31" s="261"/>
      <c r="DD31" s="262"/>
      <c r="DE31" s="259"/>
      <c r="DF31" s="260"/>
      <c r="DG31" s="259"/>
      <c r="DH31" s="260"/>
      <c r="DI31" s="261"/>
      <c r="DJ31" s="262"/>
      <c r="DK31" s="261"/>
      <c r="DL31" s="262"/>
      <c r="DN31" s="323">
        <f t="shared" si="6"/>
        <v>47484</v>
      </c>
      <c r="DO31" s="151"/>
      <c r="DP31" s="324">
        <f t="shared" si="7"/>
        <v>47484</v>
      </c>
      <c r="DR31" s="131">
        <f t="shared" si="10"/>
        <v>0</v>
      </c>
      <c r="DS31" s="148" t="str">
        <f t="shared" si="8"/>
        <v/>
      </c>
    </row>
    <row r="32" spans="1:123" s="154" customFormat="1" ht="22.9" customHeight="1">
      <c r="A32" s="134"/>
      <c r="B32" s="172"/>
      <c r="C32" s="185"/>
      <c r="D32" s="186" t="s">
        <v>118</v>
      </c>
      <c r="E32" s="212" t="s">
        <v>320</v>
      </c>
      <c r="F32" s="183" t="s">
        <v>239</v>
      </c>
      <c r="G32" s="183" t="s">
        <v>66</v>
      </c>
      <c r="H32" s="184">
        <v>1</v>
      </c>
      <c r="I32" s="170">
        <f t="shared" si="2"/>
        <v>0</v>
      </c>
      <c r="J32" s="171">
        <f t="shared" si="3"/>
        <v>0</v>
      </c>
      <c r="K32" s="426">
        <f t="shared" si="9"/>
        <v>0</v>
      </c>
      <c r="L32" s="427"/>
      <c r="M32" s="253">
        <f t="shared" si="4"/>
        <v>47484</v>
      </c>
      <c r="N32" s="248">
        <f t="shared" si="5"/>
        <v>47484</v>
      </c>
      <c r="P32" s="204" t="s">
        <v>282</v>
      </c>
      <c r="Q32" s="131"/>
      <c r="R32" s="147"/>
      <c r="S32" s="132"/>
      <c r="T32" s="133"/>
      <c r="U32" s="131"/>
      <c r="V32" s="147"/>
      <c r="W32" s="131"/>
      <c r="X32" s="147"/>
      <c r="Y32" s="131"/>
      <c r="Z32" s="147"/>
      <c r="AA32" s="131"/>
      <c r="AB32" s="147"/>
      <c r="AC32" s="131"/>
      <c r="AD32" s="147"/>
      <c r="AE32" s="131"/>
      <c r="AF32" s="147"/>
      <c r="AG32" s="131"/>
      <c r="AH32" s="147"/>
      <c r="AI32" s="131"/>
      <c r="AJ32" s="147"/>
      <c r="AK32" s="131"/>
      <c r="AL32" s="147"/>
      <c r="AM32" s="131"/>
      <c r="AN32" s="147"/>
      <c r="AO32" s="131"/>
      <c r="AP32" s="148"/>
      <c r="AQ32" s="279"/>
      <c r="AR32" s="204" t="s">
        <v>282</v>
      </c>
      <c r="AS32" s="259"/>
      <c r="AT32" s="260"/>
      <c r="AU32" s="259"/>
      <c r="AV32" s="260"/>
      <c r="AW32" s="261"/>
      <c r="AX32" s="268"/>
      <c r="AY32" s="267"/>
      <c r="AZ32" s="262"/>
      <c r="BA32" s="259"/>
      <c r="BB32" s="260"/>
      <c r="BC32" s="259"/>
      <c r="BD32" s="260"/>
      <c r="BE32" s="261"/>
      <c r="BF32" s="262"/>
      <c r="BG32" s="261"/>
      <c r="BH32" s="262"/>
      <c r="BI32" s="259"/>
      <c r="BJ32" s="260"/>
      <c r="BK32" s="259"/>
      <c r="BL32" s="260"/>
      <c r="BM32" s="261"/>
      <c r="BN32" s="262"/>
      <c r="BO32" s="261"/>
      <c r="BP32" s="262"/>
      <c r="BQ32" s="259"/>
      <c r="BR32" s="260"/>
      <c r="BS32" s="259"/>
      <c r="BT32" s="260"/>
      <c r="BU32" s="261"/>
      <c r="BV32" s="262"/>
      <c r="BW32" s="261"/>
      <c r="BX32" s="262"/>
      <c r="BY32" s="259"/>
      <c r="BZ32" s="260"/>
      <c r="CA32" s="259"/>
      <c r="CB32" s="260"/>
      <c r="CC32" s="261"/>
      <c r="CD32" s="262"/>
      <c r="CE32" s="261"/>
      <c r="CF32" s="262"/>
      <c r="CG32" s="259"/>
      <c r="CH32" s="260"/>
      <c r="CI32" s="259"/>
      <c r="CJ32" s="260"/>
      <c r="CK32" s="261"/>
      <c r="CL32" s="262"/>
      <c r="CM32" s="261"/>
      <c r="CN32" s="262"/>
      <c r="CO32" s="259"/>
      <c r="CP32" s="260"/>
      <c r="CQ32" s="259"/>
      <c r="CR32" s="260"/>
      <c r="CS32" s="261"/>
      <c r="CT32" s="262"/>
      <c r="CU32" s="261"/>
      <c r="CV32" s="262"/>
      <c r="CW32" s="259"/>
      <c r="CX32" s="260"/>
      <c r="CY32" s="259"/>
      <c r="CZ32" s="260"/>
      <c r="DA32" s="261"/>
      <c r="DB32" s="262"/>
      <c r="DC32" s="261"/>
      <c r="DD32" s="262"/>
      <c r="DE32" s="259"/>
      <c r="DF32" s="260"/>
      <c r="DG32" s="259"/>
      <c r="DH32" s="260"/>
      <c r="DI32" s="261"/>
      <c r="DJ32" s="262"/>
      <c r="DK32" s="261"/>
      <c r="DL32" s="262"/>
      <c r="DN32" s="323">
        <f t="shared" si="6"/>
        <v>47484</v>
      </c>
      <c r="DO32" s="151"/>
      <c r="DP32" s="324">
        <f t="shared" si="7"/>
        <v>47484</v>
      </c>
      <c r="DR32" s="131">
        <f t="shared" si="10"/>
        <v>0</v>
      </c>
      <c r="DS32" s="148" t="str">
        <f t="shared" si="8"/>
        <v/>
      </c>
    </row>
    <row r="33" spans="1:123" s="154" customFormat="1" ht="22.9" customHeight="1">
      <c r="A33" s="134"/>
      <c r="B33" s="172" t="s">
        <v>160</v>
      </c>
      <c r="C33" s="173" t="s">
        <v>16</v>
      </c>
      <c r="D33" s="174" t="s">
        <v>119</v>
      </c>
      <c r="E33" s="211" t="s">
        <v>283</v>
      </c>
      <c r="F33" s="176" t="s">
        <v>365</v>
      </c>
      <c r="G33" s="176" t="s">
        <v>66</v>
      </c>
      <c r="H33" s="182">
        <v>1</v>
      </c>
      <c r="I33" s="170">
        <f t="shared" si="2"/>
        <v>0</v>
      </c>
      <c r="J33" s="171">
        <f t="shared" si="3"/>
        <v>95</v>
      </c>
      <c r="K33" s="426">
        <f t="shared" si="9"/>
        <v>41070</v>
      </c>
      <c r="L33" s="427"/>
      <c r="M33" s="254">
        <f t="shared" si="4"/>
        <v>47484</v>
      </c>
      <c r="N33" s="248">
        <f t="shared" si="5"/>
        <v>47484</v>
      </c>
      <c r="P33" s="202" t="s">
        <v>284</v>
      </c>
      <c r="Q33" s="131"/>
      <c r="R33" s="147"/>
      <c r="S33" s="132"/>
      <c r="T33" s="133"/>
      <c r="U33" s="131"/>
      <c r="V33" s="147"/>
      <c r="W33" s="131"/>
      <c r="X33" s="147"/>
      <c r="Y33" s="131">
        <v>95</v>
      </c>
      <c r="Z33" s="147">
        <v>41070</v>
      </c>
      <c r="AA33" s="131"/>
      <c r="AB33" s="147"/>
      <c r="AC33" s="131"/>
      <c r="AD33" s="147"/>
      <c r="AE33" s="131"/>
      <c r="AF33" s="147"/>
      <c r="AG33" s="131"/>
      <c r="AH33" s="147"/>
      <c r="AI33" s="131"/>
      <c r="AJ33" s="147"/>
      <c r="AK33" s="131"/>
      <c r="AL33" s="147"/>
      <c r="AM33" s="131"/>
      <c r="AN33" s="147"/>
      <c r="AO33" s="131"/>
      <c r="AP33" s="148"/>
      <c r="AQ33" s="279"/>
      <c r="AR33" s="202" t="s">
        <v>284</v>
      </c>
      <c r="AS33" s="259"/>
      <c r="AT33" s="260"/>
      <c r="AU33" s="259"/>
      <c r="AV33" s="260"/>
      <c r="AW33" s="261"/>
      <c r="AX33" s="268"/>
      <c r="AY33" s="267"/>
      <c r="AZ33" s="262"/>
      <c r="BA33" s="259"/>
      <c r="BB33" s="260"/>
      <c r="BC33" s="259"/>
      <c r="BD33" s="260"/>
      <c r="BE33" s="261"/>
      <c r="BF33" s="262"/>
      <c r="BG33" s="261"/>
      <c r="BH33" s="262"/>
      <c r="BI33" s="259"/>
      <c r="BJ33" s="260"/>
      <c r="BK33" s="259"/>
      <c r="BL33" s="260"/>
      <c r="BM33" s="261"/>
      <c r="BN33" s="262"/>
      <c r="BO33" s="261"/>
      <c r="BP33" s="262"/>
      <c r="BQ33" s="259"/>
      <c r="BR33" s="260"/>
      <c r="BS33" s="259"/>
      <c r="BT33" s="260"/>
      <c r="BU33" s="261"/>
      <c r="BV33" s="262"/>
      <c r="BW33" s="261"/>
      <c r="BX33" s="262"/>
      <c r="BY33" s="259"/>
      <c r="BZ33" s="260"/>
      <c r="CA33" s="259"/>
      <c r="CB33" s="260"/>
      <c r="CC33" s="261"/>
      <c r="CD33" s="262"/>
      <c r="CE33" s="261"/>
      <c r="CF33" s="262"/>
      <c r="CG33" s="259"/>
      <c r="CH33" s="260"/>
      <c r="CI33" s="259"/>
      <c r="CJ33" s="260"/>
      <c r="CK33" s="261"/>
      <c r="CL33" s="262"/>
      <c r="CM33" s="261"/>
      <c r="CN33" s="262"/>
      <c r="CO33" s="259"/>
      <c r="CP33" s="260"/>
      <c r="CQ33" s="259"/>
      <c r="CR33" s="260"/>
      <c r="CS33" s="261"/>
      <c r="CT33" s="262"/>
      <c r="CU33" s="261"/>
      <c r="CV33" s="262"/>
      <c r="CW33" s="259"/>
      <c r="CX33" s="260"/>
      <c r="CY33" s="259"/>
      <c r="CZ33" s="260"/>
      <c r="DA33" s="261"/>
      <c r="DB33" s="262"/>
      <c r="DC33" s="261"/>
      <c r="DD33" s="262"/>
      <c r="DE33" s="259"/>
      <c r="DF33" s="260"/>
      <c r="DG33" s="259"/>
      <c r="DH33" s="260"/>
      <c r="DI33" s="261"/>
      <c r="DJ33" s="262"/>
      <c r="DK33" s="261"/>
      <c r="DL33" s="262"/>
      <c r="DN33" s="323">
        <f t="shared" si="6"/>
        <v>47484</v>
      </c>
      <c r="DO33" s="151"/>
      <c r="DP33" s="324">
        <f t="shared" si="7"/>
        <v>47484</v>
      </c>
      <c r="DR33" s="131">
        <f t="shared" si="10"/>
        <v>95</v>
      </c>
      <c r="DS33" s="148">
        <f t="shared" si="8"/>
        <v>41070</v>
      </c>
    </row>
    <row r="34" spans="1:123" ht="22.9" customHeight="1" thickBot="1">
      <c r="B34" s="193"/>
      <c r="C34" s="173"/>
      <c r="D34" s="174" t="s">
        <v>120</v>
      </c>
      <c r="E34" s="346" t="s">
        <v>320</v>
      </c>
      <c r="F34" s="179" t="s">
        <v>240</v>
      </c>
      <c r="G34" s="179" t="s">
        <v>66</v>
      </c>
      <c r="H34" s="187">
        <v>1</v>
      </c>
      <c r="I34" s="170">
        <f t="shared" si="2"/>
        <v>0</v>
      </c>
      <c r="J34" s="171">
        <f t="shared" si="3"/>
        <v>0</v>
      </c>
      <c r="K34" s="426">
        <f t="shared" si="9"/>
        <v>41485</v>
      </c>
      <c r="L34" s="427"/>
      <c r="M34" s="254">
        <f t="shared" si="4"/>
        <v>47484</v>
      </c>
      <c r="N34" s="248">
        <f t="shared" si="5"/>
        <v>47484</v>
      </c>
      <c r="P34" s="203" t="s">
        <v>290</v>
      </c>
      <c r="Q34" s="131"/>
      <c r="R34" s="147"/>
      <c r="S34" s="132"/>
      <c r="T34" s="133"/>
      <c r="U34" s="131"/>
      <c r="V34" s="147"/>
      <c r="W34" s="131"/>
      <c r="X34" s="147"/>
      <c r="Y34" s="131"/>
      <c r="Z34" s="147"/>
      <c r="AA34" s="131"/>
      <c r="AB34" s="147"/>
      <c r="AC34" s="131"/>
      <c r="AD34" s="147"/>
      <c r="AE34" s="131"/>
      <c r="AF34" s="147">
        <v>41485</v>
      </c>
      <c r="AG34" s="131"/>
      <c r="AH34" s="147"/>
      <c r="AI34" s="131"/>
      <c r="AJ34" s="147"/>
      <c r="AK34" s="131"/>
      <c r="AL34" s="147"/>
      <c r="AM34" s="131"/>
      <c r="AN34" s="147"/>
      <c r="AO34" s="131"/>
      <c r="AP34" s="148"/>
      <c r="AQ34" s="279"/>
      <c r="AR34" s="203" t="s">
        <v>290</v>
      </c>
      <c r="AS34" s="259"/>
      <c r="AT34" s="260"/>
      <c r="AU34" s="259"/>
      <c r="AV34" s="260"/>
      <c r="AW34" s="261"/>
      <c r="AX34" s="268"/>
      <c r="AY34" s="267"/>
      <c r="AZ34" s="262"/>
      <c r="BA34" s="259"/>
      <c r="BB34" s="260"/>
      <c r="BC34" s="259"/>
      <c r="BD34" s="260"/>
      <c r="BE34" s="261"/>
      <c r="BF34" s="262"/>
      <c r="BG34" s="261"/>
      <c r="BH34" s="262"/>
      <c r="BI34" s="259"/>
      <c r="BJ34" s="260"/>
      <c r="BK34" s="259"/>
      <c r="BL34" s="260"/>
      <c r="BM34" s="261"/>
      <c r="BN34" s="262"/>
      <c r="BO34" s="261"/>
      <c r="BP34" s="262"/>
      <c r="BQ34" s="259"/>
      <c r="BR34" s="260"/>
      <c r="BS34" s="259"/>
      <c r="BT34" s="260"/>
      <c r="BU34" s="261"/>
      <c r="BV34" s="262"/>
      <c r="BW34" s="261"/>
      <c r="BX34" s="262"/>
      <c r="BY34" s="259"/>
      <c r="BZ34" s="260"/>
      <c r="CA34" s="259"/>
      <c r="CB34" s="260"/>
      <c r="CC34" s="261"/>
      <c r="CD34" s="262"/>
      <c r="CE34" s="261"/>
      <c r="CF34" s="262"/>
      <c r="CG34" s="259"/>
      <c r="CH34" s="260"/>
      <c r="CI34" s="259"/>
      <c r="CJ34" s="260"/>
      <c r="CK34" s="261"/>
      <c r="CL34" s="262"/>
      <c r="CM34" s="261"/>
      <c r="CN34" s="262"/>
      <c r="CO34" s="259"/>
      <c r="CP34" s="260"/>
      <c r="CQ34" s="259"/>
      <c r="CR34" s="260"/>
      <c r="CS34" s="261"/>
      <c r="CT34" s="262"/>
      <c r="CU34" s="261"/>
      <c r="CV34" s="262"/>
      <c r="CW34" s="259"/>
      <c r="CX34" s="260"/>
      <c r="CY34" s="259"/>
      <c r="CZ34" s="260"/>
      <c r="DA34" s="261"/>
      <c r="DB34" s="262"/>
      <c r="DC34" s="261"/>
      <c r="DD34" s="262"/>
      <c r="DE34" s="259"/>
      <c r="DF34" s="260"/>
      <c r="DG34" s="259"/>
      <c r="DH34" s="260"/>
      <c r="DI34" s="261"/>
      <c r="DJ34" s="262"/>
      <c r="DK34" s="261"/>
      <c r="DL34" s="262"/>
      <c r="DN34" s="323">
        <f t="shared" si="6"/>
        <v>47484</v>
      </c>
      <c r="DO34" s="140"/>
      <c r="DP34" s="323">
        <f t="shared" si="7"/>
        <v>47484</v>
      </c>
      <c r="DR34" s="131">
        <f t="shared" si="10"/>
        <v>0</v>
      </c>
      <c r="DS34" s="148">
        <f t="shared" si="8"/>
        <v>41485</v>
      </c>
    </row>
    <row r="35" spans="1:123" s="140" customFormat="1" ht="7.5" customHeight="1">
      <c r="A35" s="142"/>
      <c r="B35" s="460"/>
      <c r="C35" s="460"/>
      <c r="D35" s="460"/>
      <c r="E35" s="460"/>
      <c r="F35" s="460"/>
      <c r="G35" s="460"/>
      <c r="H35" s="460"/>
      <c r="I35" s="460"/>
      <c r="J35" s="460"/>
      <c r="K35" s="460"/>
      <c r="L35" s="460"/>
      <c r="M35" s="460"/>
      <c r="N35" s="251"/>
      <c r="Q35" s="152"/>
      <c r="R35" s="152"/>
      <c r="S35" s="152"/>
      <c r="T35" s="152"/>
      <c r="U35" s="152"/>
      <c r="V35" s="152"/>
      <c r="W35" s="152"/>
      <c r="X35" s="152"/>
      <c r="Y35" s="152"/>
      <c r="Z35" s="152"/>
      <c r="AA35" s="152"/>
      <c r="AB35" s="152"/>
      <c r="AC35" s="152"/>
      <c r="AD35" s="152"/>
      <c r="AE35" s="152"/>
      <c r="AF35" s="152"/>
      <c r="AG35" s="152"/>
      <c r="AH35" s="152"/>
      <c r="AI35" s="152"/>
      <c r="AJ35" s="152"/>
      <c r="AK35" s="152"/>
      <c r="AL35" s="152"/>
      <c r="AM35" s="152"/>
      <c r="AN35" s="152"/>
      <c r="AO35" s="152"/>
      <c r="AP35" s="152"/>
      <c r="AQ35" s="207"/>
      <c r="AS35" s="158"/>
      <c r="AT35" s="158"/>
      <c r="AU35" s="158"/>
      <c r="AV35" s="158"/>
      <c r="AW35" s="158"/>
      <c r="AX35" s="158"/>
      <c r="AY35" s="158"/>
      <c r="AZ35" s="158"/>
      <c r="BA35" s="158"/>
      <c r="BB35" s="158"/>
      <c r="BC35" s="158"/>
      <c r="BD35" s="158"/>
      <c r="BE35" s="158"/>
      <c r="BF35" s="158"/>
      <c r="BG35" s="158"/>
      <c r="BH35" s="158"/>
      <c r="BI35" s="158"/>
      <c r="BJ35" s="158"/>
      <c r="BK35" s="158"/>
      <c r="BL35" s="158"/>
      <c r="BM35" s="158"/>
      <c r="BN35" s="158"/>
      <c r="BO35" s="158"/>
      <c r="BP35" s="158"/>
      <c r="BQ35" s="158"/>
      <c r="BR35" s="158"/>
      <c r="BS35" s="158"/>
      <c r="BT35" s="158"/>
      <c r="BU35" s="158"/>
      <c r="BV35" s="158"/>
      <c r="BW35" s="158"/>
      <c r="BX35" s="158"/>
      <c r="BY35" s="158"/>
      <c r="BZ35" s="158"/>
      <c r="CA35" s="158"/>
      <c r="CB35" s="158"/>
      <c r="CC35" s="158"/>
      <c r="CD35" s="158"/>
      <c r="CE35" s="158"/>
      <c r="CF35" s="158"/>
      <c r="CG35" s="158"/>
      <c r="CH35" s="158"/>
      <c r="CI35" s="158"/>
      <c r="CJ35" s="158"/>
      <c r="CK35" s="158"/>
      <c r="CL35" s="158"/>
      <c r="CM35" s="158"/>
      <c r="CN35" s="158"/>
      <c r="CO35" s="158"/>
      <c r="CP35" s="158"/>
      <c r="CQ35" s="158"/>
      <c r="CR35" s="158"/>
      <c r="CS35" s="158"/>
      <c r="CT35" s="158"/>
      <c r="CU35" s="158"/>
      <c r="CV35" s="158"/>
      <c r="CW35" s="158"/>
      <c r="CX35" s="158"/>
      <c r="CY35" s="158"/>
      <c r="CZ35" s="158"/>
      <c r="DA35" s="158"/>
      <c r="DB35" s="158"/>
      <c r="DC35" s="158"/>
      <c r="DD35" s="158"/>
      <c r="DE35" s="158"/>
      <c r="DF35" s="158"/>
      <c r="DG35" s="158"/>
      <c r="DH35" s="158"/>
      <c r="DI35" s="158"/>
      <c r="DJ35" s="158"/>
      <c r="DK35" s="158"/>
      <c r="DL35" s="158"/>
      <c r="DN35" s="323"/>
      <c r="DP35" s="323"/>
      <c r="DR35" s="152"/>
      <c r="DS35" s="152"/>
    </row>
    <row r="36" spans="1:123" ht="11.25" customHeight="1">
      <c r="B36" s="193"/>
      <c r="C36" s="429" t="s">
        <v>4</v>
      </c>
      <c r="D36" s="429"/>
      <c r="E36" s="429"/>
      <c r="F36" s="429"/>
      <c r="G36" s="429"/>
      <c r="H36" s="429"/>
      <c r="I36" s="429"/>
      <c r="J36" s="429"/>
      <c r="K36" s="429"/>
      <c r="L36" s="429"/>
      <c r="M36" s="429"/>
      <c r="N36" s="257"/>
      <c r="P36" s="461" t="s">
        <v>4</v>
      </c>
      <c r="Q36" s="462"/>
      <c r="R36" s="462"/>
      <c r="S36" s="462"/>
      <c r="T36" s="462"/>
      <c r="U36" s="462"/>
      <c r="V36" s="462"/>
      <c r="W36" s="462"/>
      <c r="X36" s="462"/>
      <c r="Y36" s="462"/>
      <c r="Z36" s="462"/>
      <c r="AA36" s="462"/>
      <c r="AB36" s="462"/>
      <c r="AC36" s="462"/>
      <c r="AD36" s="462"/>
      <c r="AE36" s="462"/>
      <c r="AF36" s="462"/>
      <c r="AG36" s="462"/>
      <c r="AH36" s="462"/>
      <c r="AI36" s="462"/>
      <c r="AJ36" s="462"/>
      <c r="AK36" s="462"/>
      <c r="AL36" s="462"/>
      <c r="AM36" s="462"/>
      <c r="AN36" s="462"/>
      <c r="AO36" s="462"/>
      <c r="AP36" s="463"/>
      <c r="AR36" s="465" t="s">
        <v>4</v>
      </c>
      <c r="AS36" s="466"/>
      <c r="AT36" s="466"/>
      <c r="AU36" s="466"/>
      <c r="AV36" s="466"/>
      <c r="AW36" s="466"/>
      <c r="AX36" s="466"/>
      <c r="AY36" s="466"/>
      <c r="AZ36" s="466"/>
      <c r="BA36" s="466"/>
      <c r="BB36" s="466"/>
      <c r="BC36" s="466"/>
      <c r="BD36" s="466"/>
      <c r="BE36" s="466"/>
      <c r="BF36" s="466"/>
      <c r="BG36" s="466"/>
      <c r="BH36" s="466"/>
      <c r="BI36" s="466"/>
      <c r="BJ36" s="466"/>
      <c r="BK36" s="466"/>
      <c r="BL36" s="466"/>
      <c r="BM36" s="466"/>
      <c r="BN36" s="466"/>
      <c r="BO36" s="466"/>
      <c r="BP36" s="466"/>
      <c r="BQ36" s="466"/>
      <c r="BR36" s="466"/>
      <c r="BS36" s="466"/>
      <c r="BT36" s="466"/>
      <c r="BU36" s="466"/>
      <c r="BV36" s="466"/>
      <c r="BW36" s="466"/>
      <c r="BX36" s="466"/>
      <c r="BY36" s="466"/>
      <c r="BZ36" s="466"/>
      <c r="CA36" s="466"/>
      <c r="CB36" s="466"/>
      <c r="CC36" s="466"/>
      <c r="CD36" s="466"/>
      <c r="CE36" s="466"/>
      <c r="CF36" s="466"/>
      <c r="CG36" s="466"/>
      <c r="CH36" s="466"/>
      <c r="CI36" s="466"/>
      <c r="CJ36" s="466"/>
      <c r="CK36" s="466"/>
      <c r="CL36" s="466"/>
      <c r="CM36" s="466"/>
      <c r="CN36" s="466"/>
      <c r="CO36" s="466"/>
      <c r="CP36" s="466"/>
      <c r="CQ36" s="466"/>
      <c r="CR36" s="466"/>
      <c r="CS36" s="466"/>
      <c r="CT36" s="466"/>
      <c r="CU36" s="466"/>
      <c r="CV36" s="466"/>
      <c r="CW36" s="466"/>
      <c r="CX36" s="466"/>
      <c r="CY36" s="466"/>
      <c r="CZ36" s="466"/>
      <c r="DA36" s="466"/>
      <c r="DB36" s="466"/>
      <c r="DC36" s="466"/>
      <c r="DD36" s="466"/>
      <c r="DE36" s="466"/>
      <c r="DF36" s="466"/>
      <c r="DG36" s="466"/>
      <c r="DH36" s="466"/>
      <c r="DI36" s="466"/>
      <c r="DJ36" s="466"/>
      <c r="DK36" s="466"/>
      <c r="DL36" s="466"/>
      <c r="DN36" s="325"/>
      <c r="DO36" s="140"/>
      <c r="DP36" s="325"/>
    </row>
    <row r="37" spans="1:123" ht="22.9" customHeight="1">
      <c r="B37" s="193" t="s">
        <v>161</v>
      </c>
      <c r="C37" s="173" t="s">
        <v>241</v>
      </c>
      <c r="D37" s="174" t="s">
        <v>121</v>
      </c>
      <c r="E37" s="211" t="s">
        <v>40</v>
      </c>
      <c r="F37" s="176" t="s">
        <v>61</v>
      </c>
      <c r="G37" s="176" t="s">
        <v>66</v>
      </c>
      <c r="H37" s="182" t="s">
        <v>20</v>
      </c>
      <c r="I37" s="170">
        <f t="shared" ref="I37:I53" si="11">IF($M$2=S$5,Q37,IF($M$2=U$5,S37,IF($M$2=W$5,U37,IF($M$2=Y$5,W37,IF($M$2=AA$5,Y37,IF($M$2=AC$5,AA37,IF($M$2=AE$5,AC37,IF($M$2=AG$5,AE37,IF($M$2=AI$5,AG37,IF($M$2=AK$5,AI37,IF($M$2=AM$5,AK37,IF($M$2=AO$5,AM37,""))))))))))))</f>
        <v>0</v>
      </c>
      <c r="J37" s="171">
        <f t="shared" ref="J37:J54" si="12">IF(K37&gt;0,DR37,IF($M$2=S$5,S37,IF($M$2=U$5,U37,IF($M$2=W$5,W37,IF($M$2=Y$5,Y37,IF($M$2=AA$5,AA37,IF($M$2=AC$5,AC37,IF($M$2=AE$5,AE37,IF($M$2=AG$5,AG37,IF($M$2=AI$5,AI37,IF($M$2=AK$5,AK37,IF($M$2=AM$5,AM37,IF($M$2=AO$5,AO37,"")))))))))))))</f>
        <v>0</v>
      </c>
      <c r="K37" s="426">
        <f t="shared" ref="K37:K53" si="13">IF(R37&gt;0,R37,IF(T37&gt;0,T37,IF(V37&gt;0,V37,IF(X37&gt;0,X37,IF(Z37&gt;0,Z37,IF(AB37&gt;0,AB37,IF(AD37&gt;0,AD37,IF(AF37&gt;0,AF37,IF(AH37&gt;0,AH37,IF(AJ37&gt;0,AJ37,IF(AL37&gt;0,AL37,IF(AN37&gt;0,AN37,IF(AP37&gt;0,AP37,0)))))))))))))</f>
        <v>0</v>
      </c>
      <c r="L37" s="427"/>
      <c r="M37" s="253">
        <f t="shared" ref="M37:M54" si="14">DN37</f>
        <v>47484</v>
      </c>
      <c r="N37" s="248">
        <f t="shared" ref="N37:N53" si="15">DP37</f>
        <v>47484</v>
      </c>
      <c r="P37" s="202" t="s">
        <v>40</v>
      </c>
      <c r="Q37" s="131"/>
      <c r="R37" s="147"/>
      <c r="S37" s="132"/>
      <c r="T37" s="133"/>
      <c r="U37" s="131"/>
      <c r="V37" s="147"/>
      <c r="W37" s="131"/>
      <c r="X37" s="147"/>
      <c r="Y37" s="131"/>
      <c r="Z37" s="147"/>
      <c r="AA37" s="131"/>
      <c r="AB37" s="147"/>
      <c r="AC37" s="131"/>
      <c r="AD37" s="147"/>
      <c r="AE37" s="131"/>
      <c r="AF37" s="147"/>
      <c r="AG37" s="131"/>
      <c r="AH37" s="147"/>
      <c r="AI37" s="131"/>
      <c r="AJ37" s="147"/>
      <c r="AK37" s="131"/>
      <c r="AL37" s="147"/>
      <c r="AM37" s="131"/>
      <c r="AN37" s="147"/>
      <c r="AO37" s="131"/>
      <c r="AP37" s="148"/>
      <c r="AQ37" s="279"/>
      <c r="AR37" s="202" t="s">
        <v>40</v>
      </c>
      <c r="AS37" s="259"/>
      <c r="AT37" s="260"/>
      <c r="AU37" s="259"/>
      <c r="AV37" s="260"/>
      <c r="AW37" s="261"/>
      <c r="AX37" s="262"/>
      <c r="AY37" s="261"/>
      <c r="AZ37" s="262"/>
      <c r="BA37" s="259"/>
      <c r="BB37" s="260"/>
      <c r="BC37" s="259"/>
      <c r="BD37" s="260"/>
      <c r="BE37" s="261"/>
      <c r="BF37" s="262"/>
      <c r="BG37" s="261"/>
      <c r="BH37" s="262"/>
      <c r="BI37" s="259"/>
      <c r="BJ37" s="260"/>
      <c r="BK37" s="259"/>
      <c r="BL37" s="260"/>
      <c r="BM37" s="261"/>
      <c r="BN37" s="262"/>
      <c r="BO37" s="270"/>
      <c r="BP37" s="269"/>
      <c r="BQ37" s="259"/>
      <c r="BR37" s="260"/>
      <c r="BS37" s="259"/>
      <c r="BT37" s="260"/>
      <c r="BU37" s="261"/>
      <c r="BV37" s="262"/>
      <c r="BW37" s="261"/>
      <c r="BX37" s="262"/>
      <c r="BY37" s="259"/>
      <c r="BZ37" s="260"/>
      <c r="CA37" s="259"/>
      <c r="CB37" s="260"/>
      <c r="CC37" s="261"/>
      <c r="CD37" s="262"/>
      <c r="CE37" s="261"/>
      <c r="CF37" s="262"/>
      <c r="CG37" s="259"/>
      <c r="CH37" s="260"/>
      <c r="CI37" s="259"/>
      <c r="CJ37" s="260"/>
      <c r="CK37" s="261"/>
      <c r="CL37" s="262"/>
      <c r="CM37" s="261"/>
      <c r="CN37" s="262"/>
      <c r="CO37" s="259"/>
      <c r="CP37" s="260"/>
      <c r="CQ37" s="259"/>
      <c r="CR37" s="260"/>
      <c r="CS37" s="261"/>
      <c r="CT37" s="262"/>
      <c r="CU37" s="261"/>
      <c r="CV37" s="262"/>
      <c r="CW37" s="259"/>
      <c r="CX37" s="260"/>
      <c r="CY37" s="259"/>
      <c r="CZ37" s="259"/>
      <c r="DA37" s="261"/>
      <c r="DB37" s="262"/>
      <c r="DC37" s="261"/>
      <c r="DD37" s="262"/>
      <c r="DE37" s="259"/>
      <c r="DF37" s="260"/>
      <c r="DG37" s="259"/>
      <c r="DH37" s="259"/>
      <c r="DI37" s="261"/>
      <c r="DJ37" s="262"/>
      <c r="DK37" s="261"/>
      <c r="DL37" s="262"/>
      <c r="DN37" s="323">
        <f t="shared" ref="DN37:DN54" si="16">DP37</f>
        <v>47484</v>
      </c>
      <c r="DO37" s="140"/>
      <c r="DP37" s="323">
        <f t="shared" ref="DP37:DP54" si="17">$M$56</f>
        <v>47484</v>
      </c>
      <c r="DR37" s="131">
        <f t="shared" ref="DR37:DR54" si="18">IF($R37&gt;0,$Q37,IF($T37&gt;0,$S37,IF($V37&gt;0,$U37,IF($X37&gt;0,$W37,IF($Z37&gt;0,$Y37,IF($AB37&gt;0,$AA37,IF($AD37&gt;0,$AC37,IF($AF37&gt;0,$AE37,IF($AH37&gt;0,$AG37,IF($AJ37&gt;0,$AI37,IF($AL37&gt;0,$AK37,IF($AN37&gt;0,$AM37,IF($AP37&gt;0,$AO37,0)))))))))))))</f>
        <v>0</v>
      </c>
      <c r="DS37" s="148" t="str">
        <f t="shared" ref="DS37:DS53" si="19">IF(K37&gt;0,K37,"")</f>
        <v/>
      </c>
    </row>
    <row r="38" spans="1:123" ht="22.9" customHeight="1">
      <c r="B38" s="193"/>
      <c r="C38" s="173"/>
      <c r="D38" s="174" t="s">
        <v>122</v>
      </c>
      <c r="E38" s="211" t="s">
        <v>41</v>
      </c>
      <c r="F38" s="176" t="s">
        <v>326</v>
      </c>
      <c r="G38" s="176" t="s">
        <v>66</v>
      </c>
      <c r="H38" s="177" t="s">
        <v>42</v>
      </c>
      <c r="I38" s="170">
        <f t="shared" si="11"/>
        <v>0</v>
      </c>
      <c r="J38" s="171">
        <f t="shared" si="12"/>
        <v>0</v>
      </c>
      <c r="K38" s="426">
        <f t="shared" si="13"/>
        <v>0</v>
      </c>
      <c r="L38" s="427"/>
      <c r="M38" s="253">
        <f t="shared" si="14"/>
        <v>47484</v>
      </c>
      <c r="N38" s="248">
        <f t="shared" si="15"/>
        <v>47484</v>
      </c>
      <c r="P38" s="202" t="s">
        <v>41</v>
      </c>
      <c r="Q38" s="131"/>
      <c r="R38" s="147"/>
      <c r="S38" s="132"/>
      <c r="T38" s="133"/>
      <c r="U38" s="131"/>
      <c r="V38" s="147"/>
      <c r="W38" s="131"/>
      <c r="X38" s="147"/>
      <c r="Y38" s="131"/>
      <c r="Z38" s="147"/>
      <c r="AA38" s="131"/>
      <c r="AB38" s="147"/>
      <c r="AC38" s="131"/>
      <c r="AD38" s="147"/>
      <c r="AE38" s="131"/>
      <c r="AF38" s="147"/>
      <c r="AG38" s="131"/>
      <c r="AH38" s="147"/>
      <c r="AI38" s="131"/>
      <c r="AJ38" s="147"/>
      <c r="AK38" s="131"/>
      <c r="AL38" s="147"/>
      <c r="AM38" s="131"/>
      <c r="AN38" s="147"/>
      <c r="AO38" s="131"/>
      <c r="AP38" s="148"/>
      <c r="AQ38" s="279"/>
      <c r="AR38" s="202" t="s">
        <v>41</v>
      </c>
      <c r="AS38" s="259"/>
      <c r="AT38" s="260"/>
      <c r="AU38" s="259"/>
      <c r="AV38" s="260"/>
      <c r="AW38" s="261"/>
      <c r="AX38" s="262"/>
      <c r="AY38" s="261"/>
      <c r="AZ38" s="262"/>
      <c r="BA38" s="259"/>
      <c r="BB38" s="260"/>
      <c r="BC38" s="259"/>
      <c r="BD38" s="260"/>
      <c r="BE38" s="261"/>
      <c r="BF38" s="262"/>
      <c r="BG38" s="261"/>
      <c r="BH38" s="262"/>
      <c r="BI38" s="259"/>
      <c r="BJ38" s="260"/>
      <c r="BK38" s="259"/>
      <c r="BL38" s="260"/>
      <c r="BM38" s="261"/>
      <c r="BN38" s="262"/>
      <c r="BO38" s="270"/>
      <c r="BP38" s="269"/>
      <c r="BQ38" s="259"/>
      <c r="BR38" s="260"/>
      <c r="BS38" s="259"/>
      <c r="BT38" s="260"/>
      <c r="BU38" s="261"/>
      <c r="BV38" s="262"/>
      <c r="BW38" s="261"/>
      <c r="BX38" s="262"/>
      <c r="BY38" s="259"/>
      <c r="BZ38" s="260"/>
      <c r="CA38" s="259"/>
      <c r="CB38" s="260"/>
      <c r="CC38" s="261"/>
      <c r="CD38" s="262"/>
      <c r="CE38" s="261"/>
      <c r="CF38" s="262"/>
      <c r="CG38" s="259"/>
      <c r="CH38" s="260"/>
      <c r="CI38" s="259"/>
      <c r="CJ38" s="260"/>
      <c r="CK38" s="261"/>
      <c r="CL38" s="262"/>
      <c r="CM38" s="261"/>
      <c r="CN38" s="262"/>
      <c r="CO38" s="259"/>
      <c r="CP38" s="260"/>
      <c r="CQ38" s="259"/>
      <c r="CR38" s="260"/>
      <c r="CS38" s="261"/>
      <c r="CT38" s="262"/>
      <c r="CU38" s="261"/>
      <c r="CV38" s="262"/>
      <c r="CW38" s="259"/>
      <c r="CX38" s="260"/>
      <c r="CY38" s="259"/>
      <c r="CZ38" s="259"/>
      <c r="DA38" s="261"/>
      <c r="DB38" s="262"/>
      <c r="DC38" s="261"/>
      <c r="DD38" s="262"/>
      <c r="DE38" s="259"/>
      <c r="DF38" s="260"/>
      <c r="DG38" s="259"/>
      <c r="DH38" s="259"/>
      <c r="DI38" s="261"/>
      <c r="DJ38" s="262"/>
      <c r="DK38" s="261"/>
      <c r="DL38" s="262"/>
      <c r="DN38" s="323">
        <f t="shared" si="16"/>
        <v>47484</v>
      </c>
      <c r="DO38" s="140"/>
      <c r="DP38" s="323">
        <f t="shared" si="17"/>
        <v>47484</v>
      </c>
      <c r="DR38" s="131">
        <f t="shared" si="18"/>
        <v>0</v>
      </c>
      <c r="DS38" s="148" t="str">
        <f t="shared" si="19"/>
        <v/>
      </c>
    </row>
    <row r="39" spans="1:123" ht="22.9" customHeight="1">
      <c r="B39" s="193" t="s">
        <v>162</v>
      </c>
      <c r="C39" s="188" t="s">
        <v>17</v>
      </c>
      <c r="D39" s="189" t="s">
        <v>171</v>
      </c>
      <c r="E39" s="212" t="s">
        <v>172</v>
      </c>
      <c r="F39" s="183" t="s">
        <v>328</v>
      </c>
      <c r="G39" s="183" t="s">
        <v>66</v>
      </c>
      <c r="H39" s="184">
        <v>1</v>
      </c>
      <c r="I39" s="170">
        <f t="shared" si="11"/>
        <v>0</v>
      </c>
      <c r="J39" s="171">
        <f t="shared" si="12"/>
        <v>0</v>
      </c>
      <c r="K39" s="426">
        <f t="shared" si="13"/>
        <v>0</v>
      </c>
      <c r="L39" s="427"/>
      <c r="M39" s="253">
        <f t="shared" si="14"/>
        <v>47484</v>
      </c>
      <c r="N39" s="248">
        <f t="shared" si="15"/>
        <v>47484</v>
      </c>
      <c r="P39" s="204" t="s">
        <v>172</v>
      </c>
      <c r="Q39" s="131"/>
      <c r="R39" s="147"/>
      <c r="S39" s="132"/>
      <c r="T39" s="133"/>
      <c r="U39" s="131"/>
      <c r="V39" s="147"/>
      <c r="W39" s="131"/>
      <c r="X39" s="147"/>
      <c r="Y39" s="131"/>
      <c r="Z39" s="147"/>
      <c r="AA39" s="131"/>
      <c r="AB39" s="147"/>
      <c r="AC39" s="131"/>
      <c r="AD39" s="147"/>
      <c r="AE39" s="131"/>
      <c r="AF39" s="147"/>
      <c r="AG39" s="131"/>
      <c r="AH39" s="147"/>
      <c r="AI39" s="131"/>
      <c r="AJ39" s="147"/>
      <c r="AK39" s="131"/>
      <c r="AL39" s="147"/>
      <c r="AM39" s="131"/>
      <c r="AN39" s="147"/>
      <c r="AO39" s="131"/>
      <c r="AP39" s="148"/>
      <c r="AQ39" s="279"/>
      <c r="AR39" s="204" t="s">
        <v>172</v>
      </c>
      <c r="AS39" s="259"/>
      <c r="AT39" s="260"/>
      <c r="AU39" s="259"/>
      <c r="AV39" s="260"/>
      <c r="AW39" s="261"/>
      <c r="AX39" s="262"/>
      <c r="AY39" s="261"/>
      <c r="AZ39" s="262"/>
      <c r="BA39" s="259"/>
      <c r="BB39" s="260"/>
      <c r="BC39" s="259"/>
      <c r="BD39" s="260"/>
      <c r="BE39" s="261"/>
      <c r="BF39" s="262"/>
      <c r="BG39" s="261"/>
      <c r="BH39" s="262"/>
      <c r="BI39" s="259"/>
      <c r="BJ39" s="260"/>
      <c r="BK39" s="259"/>
      <c r="BL39" s="260"/>
      <c r="BM39" s="261"/>
      <c r="BN39" s="262"/>
      <c r="BO39" s="270"/>
      <c r="BP39" s="269"/>
      <c r="BQ39" s="259"/>
      <c r="BR39" s="260"/>
      <c r="BS39" s="259"/>
      <c r="BT39" s="260"/>
      <c r="BU39" s="261"/>
      <c r="BV39" s="262"/>
      <c r="BW39" s="261"/>
      <c r="BX39" s="262"/>
      <c r="BY39" s="259"/>
      <c r="BZ39" s="260"/>
      <c r="CA39" s="259"/>
      <c r="CB39" s="260"/>
      <c r="CC39" s="261"/>
      <c r="CD39" s="262"/>
      <c r="CE39" s="261"/>
      <c r="CF39" s="262"/>
      <c r="CG39" s="259"/>
      <c r="CH39" s="260"/>
      <c r="CI39" s="259"/>
      <c r="CJ39" s="260"/>
      <c r="CK39" s="261"/>
      <c r="CL39" s="262"/>
      <c r="CM39" s="261"/>
      <c r="CN39" s="262"/>
      <c r="CO39" s="259"/>
      <c r="CP39" s="260"/>
      <c r="CQ39" s="259"/>
      <c r="CR39" s="260"/>
      <c r="CS39" s="261"/>
      <c r="CT39" s="262"/>
      <c r="CU39" s="261"/>
      <c r="CV39" s="262"/>
      <c r="CW39" s="259"/>
      <c r="CX39" s="260"/>
      <c r="CY39" s="259"/>
      <c r="CZ39" s="259"/>
      <c r="DA39" s="261"/>
      <c r="DB39" s="262"/>
      <c r="DC39" s="261"/>
      <c r="DD39" s="262"/>
      <c r="DE39" s="259"/>
      <c r="DF39" s="260"/>
      <c r="DG39" s="259"/>
      <c r="DH39" s="259"/>
      <c r="DI39" s="261"/>
      <c r="DJ39" s="262"/>
      <c r="DK39" s="261"/>
      <c r="DL39" s="262"/>
      <c r="DN39" s="323">
        <f t="shared" si="16"/>
        <v>47484</v>
      </c>
      <c r="DO39" s="140"/>
      <c r="DP39" s="323">
        <f t="shared" si="17"/>
        <v>47484</v>
      </c>
      <c r="DR39" s="131">
        <f t="shared" si="18"/>
        <v>0</v>
      </c>
      <c r="DS39" s="148" t="str">
        <f t="shared" si="19"/>
        <v/>
      </c>
    </row>
    <row r="40" spans="1:123" ht="22.9" customHeight="1">
      <c r="B40" s="193"/>
      <c r="C40" s="188"/>
      <c r="D40" s="189" t="s">
        <v>123</v>
      </c>
      <c r="E40" s="212" t="s">
        <v>22</v>
      </c>
      <c r="F40" s="183" t="s">
        <v>366</v>
      </c>
      <c r="G40" s="183" t="s">
        <v>66</v>
      </c>
      <c r="H40" s="190" t="s">
        <v>27</v>
      </c>
      <c r="I40" s="170">
        <f t="shared" si="11"/>
        <v>0</v>
      </c>
      <c r="J40" s="171">
        <f t="shared" si="12"/>
        <v>0</v>
      </c>
      <c r="K40" s="426">
        <f t="shared" si="13"/>
        <v>0</v>
      </c>
      <c r="L40" s="427"/>
      <c r="M40" s="253">
        <f t="shared" si="14"/>
        <v>47484</v>
      </c>
      <c r="N40" s="248">
        <f t="shared" si="15"/>
        <v>47484</v>
      </c>
      <c r="P40" s="204" t="s">
        <v>22</v>
      </c>
      <c r="Q40" s="131"/>
      <c r="R40" s="147"/>
      <c r="S40" s="132"/>
      <c r="T40" s="133"/>
      <c r="U40" s="131"/>
      <c r="V40" s="147"/>
      <c r="W40" s="131"/>
      <c r="X40" s="147"/>
      <c r="Y40" s="131"/>
      <c r="Z40" s="147"/>
      <c r="AA40" s="131"/>
      <c r="AB40" s="147"/>
      <c r="AC40" s="131"/>
      <c r="AD40" s="147"/>
      <c r="AE40" s="131"/>
      <c r="AF40" s="147"/>
      <c r="AG40" s="131"/>
      <c r="AH40" s="147"/>
      <c r="AI40" s="131"/>
      <c r="AJ40" s="147"/>
      <c r="AK40" s="131"/>
      <c r="AL40" s="147"/>
      <c r="AM40" s="131"/>
      <c r="AN40" s="147"/>
      <c r="AO40" s="131"/>
      <c r="AP40" s="148"/>
      <c r="AQ40" s="279"/>
      <c r="AR40" s="204" t="s">
        <v>22</v>
      </c>
      <c r="AS40" s="259"/>
      <c r="AT40" s="260"/>
      <c r="AU40" s="259"/>
      <c r="AV40" s="260"/>
      <c r="AW40" s="261"/>
      <c r="AX40" s="262"/>
      <c r="AY40" s="261"/>
      <c r="AZ40" s="262"/>
      <c r="BA40" s="259"/>
      <c r="BB40" s="260"/>
      <c r="BC40" s="259"/>
      <c r="BD40" s="260"/>
      <c r="BE40" s="261"/>
      <c r="BF40" s="262"/>
      <c r="BG40" s="261"/>
      <c r="BH40" s="262"/>
      <c r="BI40" s="259"/>
      <c r="BJ40" s="260"/>
      <c r="BK40" s="259"/>
      <c r="BL40" s="260"/>
      <c r="BM40" s="261"/>
      <c r="BN40" s="262"/>
      <c r="BO40" s="270"/>
      <c r="BP40" s="269"/>
      <c r="BQ40" s="259"/>
      <c r="BR40" s="260"/>
      <c r="BS40" s="259"/>
      <c r="BT40" s="260"/>
      <c r="BU40" s="261"/>
      <c r="BV40" s="262"/>
      <c r="BW40" s="261"/>
      <c r="BX40" s="262"/>
      <c r="BY40" s="259"/>
      <c r="BZ40" s="260"/>
      <c r="CA40" s="259"/>
      <c r="CB40" s="260"/>
      <c r="CC40" s="261"/>
      <c r="CD40" s="262"/>
      <c r="CE40" s="261"/>
      <c r="CF40" s="262"/>
      <c r="CG40" s="259"/>
      <c r="CH40" s="260"/>
      <c r="CI40" s="259"/>
      <c r="CJ40" s="260"/>
      <c r="CK40" s="261"/>
      <c r="CL40" s="262"/>
      <c r="CM40" s="261"/>
      <c r="CN40" s="262"/>
      <c r="CO40" s="259"/>
      <c r="CP40" s="260"/>
      <c r="CQ40" s="259"/>
      <c r="CR40" s="260"/>
      <c r="CS40" s="261"/>
      <c r="CT40" s="262"/>
      <c r="CU40" s="261"/>
      <c r="CV40" s="262"/>
      <c r="CW40" s="259"/>
      <c r="CX40" s="260"/>
      <c r="CY40" s="259"/>
      <c r="CZ40" s="259"/>
      <c r="DA40" s="261"/>
      <c r="DB40" s="262"/>
      <c r="DC40" s="261"/>
      <c r="DD40" s="262"/>
      <c r="DE40" s="259"/>
      <c r="DF40" s="260"/>
      <c r="DG40" s="259"/>
      <c r="DH40" s="259"/>
      <c r="DI40" s="261"/>
      <c r="DJ40" s="262"/>
      <c r="DK40" s="261"/>
      <c r="DL40" s="262"/>
      <c r="DN40" s="323">
        <f t="shared" si="16"/>
        <v>47484</v>
      </c>
      <c r="DO40" s="140"/>
      <c r="DP40" s="323">
        <f t="shared" si="17"/>
        <v>47484</v>
      </c>
      <c r="DR40" s="131">
        <f t="shared" si="18"/>
        <v>0</v>
      </c>
      <c r="DS40" s="148" t="str">
        <f t="shared" si="19"/>
        <v/>
      </c>
    </row>
    <row r="41" spans="1:123" ht="22.9" customHeight="1">
      <c r="B41" s="193"/>
      <c r="C41" s="188"/>
      <c r="D41" s="189" t="s">
        <v>124</v>
      </c>
      <c r="E41" s="212" t="s">
        <v>43</v>
      </c>
      <c r="F41" s="183" t="s">
        <v>232</v>
      </c>
      <c r="G41" s="183" t="s">
        <v>66</v>
      </c>
      <c r="H41" s="184" t="s">
        <v>44</v>
      </c>
      <c r="I41" s="170">
        <f t="shared" si="11"/>
        <v>0</v>
      </c>
      <c r="J41" s="171">
        <f t="shared" si="12"/>
        <v>0</v>
      </c>
      <c r="K41" s="426">
        <f t="shared" si="13"/>
        <v>0</v>
      </c>
      <c r="L41" s="427"/>
      <c r="M41" s="253">
        <f t="shared" si="14"/>
        <v>47484</v>
      </c>
      <c r="N41" s="248">
        <f t="shared" si="15"/>
        <v>47484</v>
      </c>
      <c r="P41" s="204" t="s">
        <v>43</v>
      </c>
      <c r="Q41" s="131"/>
      <c r="R41" s="147"/>
      <c r="S41" s="132"/>
      <c r="T41" s="133"/>
      <c r="U41" s="131"/>
      <c r="V41" s="147"/>
      <c r="W41" s="131"/>
      <c r="X41" s="147"/>
      <c r="Y41" s="131"/>
      <c r="Z41" s="147"/>
      <c r="AA41" s="131"/>
      <c r="AB41" s="147"/>
      <c r="AC41" s="131"/>
      <c r="AD41" s="147"/>
      <c r="AE41" s="131"/>
      <c r="AF41" s="147"/>
      <c r="AG41" s="131"/>
      <c r="AH41" s="147"/>
      <c r="AI41" s="131"/>
      <c r="AJ41" s="147"/>
      <c r="AK41" s="131"/>
      <c r="AL41" s="147"/>
      <c r="AM41" s="131"/>
      <c r="AN41" s="147"/>
      <c r="AO41" s="131"/>
      <c r="AP41" s="148"/>
      <c r="AQ41" s="279"/>
      <c r="AR41" s="204" t="s">
        <v>43</v>
      </c>
      <c r="AS41" s="259"/>
      <c r="AT41" s="260"/>
      <c r="AU41" s="259"/>
      <c r="AV41" s="260"/>
      <c r="AW41" s="261"/>
      <c r="AX41" s="262"/>
      <c r="AY41" s="261"/>
      <c r="AZ41" s="262"/>
      <c r="BA41" s="259"/>
      <c r="BB41" s="260"/>
      <c r="BC41" s="259"/>
      <c r="BD41" s="260"/>
      <c r="BE41" s="261"/>
      <c r="BF41" s="262"/>
      <c r="BG41" s="261"/>
      <c r="BH41" s="262"/>
      <c r="BI41" s="259"/>
      <c r="BJ41" s="260"/>
      <c r="BK41" s="259"/>
      <c r="BL41" s="260"/>
      <c r="BM41" s="261"/>
      <c r="BN41" s="262"/>
      <c r="BO41" s="270"/>
      <c r="BP41" s="269"/>
      <c r="BQ41" s="259"/>
      <c r="BR41" s="260"/>
      <c r="BS41" s="259"/>
      <c r="BT41" s="260"/>
      <c r="BU41" s="261"/>
      <c r="BV41" s="262"/>
      <c r="BW41" s="261"/>
      <c r="BX41" s="262"/>
      <c r="BY41" s="259"/>
      <c r="BZ41" s="260"/>
      <c r="CA41" s="259"/>
      <c r="CB41" s="260"/>
      <c r="CC41" s="261"/>
      <c r="CD41" s="262"/>
      <c r="CE41" s="261"/>
      <c r="CF41" s="262"/>
      <c r="CG41" s="259"/>
      <c r="CH41" s="260"/>
      <c r="CI41" s="259"/>
      <c r="CJ41" s="260"/>
      <c r="CK41" s="261"/>
      <c r="CL41" s="262"/>
      <c r="CM41" s="261"/>
      <c r="CN41" s="262"/>
      <c r="CO41" s="259"/>
      <c r="CP41" s="260"/>
      <c r="CQ41" s="259"/>
      <c r="CR41" s="260"/>
      <c r="CS41" s="261"/>
      <c r="CT41" s="262"/>
      <c r="CU41" s="261"/>
      <c r="CV41" s="262"/>
      <c r="CW41" s="259"/>
      <c r="CX41" s="260"/>
      <c r="CY41" s="259"/>
      <c r="CZ41" s="259"/>
      <c r="DA41" s="261"/>
      <c r="DB41" s="262"/>
      <c r="DC41" s="261"/>
      <c r="DD41" s="262"/>
      <c r="DE41" s="259"/>
      <c r="DF41" s="260"/>
      <c r="DG41" s="259"/>
      <c r="DH41" s="259"/>
      <c r="DI41" s="261"/>
      <c r="DJ41" s="262"/>
      <c r="DK41" s="261"/>
      <c r="DL41" s="262"/>
      <c r="DN41" s="323">
        <f t="shared" si="16"/>
        <v>47484</v>
      </c>
      <c r="DO41" s="140"/>
      <c r="DP41" s="323">
        <f t="shared" si="17"/>
        <v>47484</v>
      </c>
      <c r="DR41" s="131">
        <f t="shared" si="18"/>
        <v>0</v>
      </c>
      <c r="DS41" s="148" t="str">
        <f t="shared" si="19"/>
        <v/>
      </c>
    </row>
    <row r="42" spans="1:123" ht="22.9" customHeight="1">
      <c r="B42" s="193"/>
      <c r="C42" s="188"/>
      <c r="D42" s="189" t="s">
        <v>125</v>
      </c>
      <c r="E42" s="212" t="s">
        <v>321</v>
      </c>
      <c r="F42" s="183" t="s">
        <v>337</v>
      </c>
      <c r="G42" s="183" t="s">
        <v>66</v>
      </c>
      <c r="H42" s="190" t="s">
        <v>46</v>
      </c>
      <c r="I42" s="170">
        <f t="shared" si="11"/>
        <v>0</v>
      </c>
      <c r="J42" s="171">
        <f t="shared" si="12"/>
        <v>0</v>
      </c>
      <c r="K42" s="426">
        <f t="shared" si="13"/>
        <v>0</v>
      </c>
      <c r="L42" s="427"/>
      <c r="M42" s="253">
        <f t="shared" si="14"/>
        <v>47484</v>
      </c>
      <c r="N42" s="248">
        <f t="shared" si="15"/>
        <v>47484</v>
      </c>
      <c r="P42" s="204" t="s">
        <v>45</v>
      </c>
      <c r="Q42" s="131"/>
      <c r="R42" s="147"/>
      <c r="S42" s="132"/>
      <c r="T42" s="133"/>
      <c r="U42" s="131"/>
      <c r="V42" s="147"/>
      <c r="W42" s="131"/>
      <c r="X42" s="147"/>
      <c r="Y42" s="131"/>
      <c r="Z42" s="147"/>
      <c r="AA42" s="131"/>
      <c r="AB42" s="147"/>
      <c r="AC42" s="131"/>
      <c r="AD42" s="147"/>
      <c r="AE42" s="131"/>
      <c r="AF42" s="147"/>
      <c r="AG42" s="131"/>
      <c r="AH42" s="147"/>
      <c r="AI42" s="131"/>
      <c r="AJ42" s="147"/>
      <c r="AK42" s="131"/>
      <c r="AL42" s="147"/>
      <c r="AM42" s="131"/>
      <c r="AN42" s="147"/>
      <c r="AO42" s="131"/>
      <c r="AP42" s="148"/>
      <c r="AQ42" s="279"/>
      <c r="AR42" s="204" t="s">
        <v>45</v>
      </c>
      <c r="AS42" s="259"/>
      <c r="AT42" s="260"/>
      <c r="AU42" s="259"/>
      <c r="AV42" s="260"/>
      <c r="AW42" s="261"/>
      <c r="AX42" s="262"/>
      <c r="AY42" s="261"/>
      <c r="AZ42" s="262"/>
      <c r="BA42" s="259"/>
      <c r="BB42" s="260"/>
      <c r="BC42" s="259"/>
      <c r="BD42" s="260"/>
      <c r="BE42" s="261"/>
      <c r="BF42" s="262"/>
      <c r="BG42" s="261"/>
      <c r="BH42" s="262"/>
      <c r="BI42" s="259"/>
      <c r="BJ42" s="260"/>
      <c r="BK42" s="259"/>
      <c r="BL42" s="260"/>
      <c r="BM42" s="261"/>
      <c r="BN42" s="262"/>
      <c r="BO42" s="270"/>
      <c r="BP42" s="269"/>
      <c r="BQ42" s="259"/>
      <c r="BR42" s="260"/>
      <c r="BS42" s="259"/>
      <c r="BT42" s="260"/>
      <c r="BU42" s="261"/>
      <c r="BV42" s="262"/>
      <c r="BW42" s="261"/>
      <c r="BX42" s="262"/>
      <c r="BY42" s="259"/>
      <c r="BZ42" s="260"/>
      <c r="CA42" s="259"/>
      <c r="CB42" s="260"/>
      <c r="CC42" s="261"/>
      <c r="CD42" s="262"/>
      <c r="CE42" s="261"/>
      <c r="CF42" s="262"/>
      <c r="CG42" s="259"/>
      <c r="CH42" s="260"/>
      <c r="CI42" s="259"/>
      <c r="CJ42" s="260"/>
      <c r="CK42" s="261"/>
      <c r="CL42" s="262"/>
      <c r="CM42" s="261"/>
      <c r="CN42" s="262"/>
      <c r="CO42" s="259"/>
      <c r="CP42" s="260"/>
      <c r="CQ42" s="259"/>
      <c r="CR42" s="260"/>
      <c r="CS42" s="261"/>
      <c r="CT42" s="262"/>
      <c r="CU42" s="261"/>
      <c r="CV42" s="262"/>
      <c r="CW42" s="259"/>
      <c r="CX42" s="260"/>
      <c r="CY42" s="259"/>
      <c r="CZ42" s="259"/>
      <c r="DA42" s="261"/>
      <c r="DB42" s="262"/>
      <c r="DC42" s="261"/>
      <c r="DD42" s="262"/>
      <c r="DE42" s="259"/>
      <c r="DF42" s="260"/>
      <c r="DG42" s="259"/>
      <c r="DH42" s="259"/>
      <c r="DI42" s="261"/>
      <c r="DJ42" s="262"/>
      <c r="DK42" s="261"/>
      <c r="DL42" s="262"/>
      <c r="DN42" s="323">
        <f t="shared" si="16"/>
        <v>47484</v>
      </c>
      <c r="DO42" s="140"/>
      <c r="DP42" s="323">
        <f t="shared" si="17"/>
        <v>47484</v>
      </c>
      <c r="DR42" s="131">
        <f t="shared" si="18"/>
        <v>0</v>
      </c>
      <c r="DS42" s="148" t="str">
        <f t="shared" si="19"/>
        <v/>
      </c>
    </row>
    <row r="43" spans="1:123" ht="22.9" customHeight="1">
      <c r="B43" s="193" t="s">
        <v>163</v>
      </c>
      <c r="C43" s="173" t="s">
        <v>340</v>
      </c>
      <c r="D43" s="174" t="s">
        <v>126</v>
      </c>
      <c r="E43" s="211" t="s">
        <v>47</v>
      </c>
      <c r="F43" s="176" t="s">
        <v>62</v>
      </c>
      <c r="G43" s="176" t="s">
        <v>66</v>
      </c>
      <c r="H43" s="177" t="s">
        <v>48</v>
      </c>
      <c r="I43" s="170">
        <f t="shared" si="11"/>
        <v>0</v>
      </c>
      <c r="J43" s="171">
        <f t="shared" si="12"/>
        <v>0</v>
      </c>
      <c r="K43" s="426">
        <f t="shared" si="13"/>
        <v>0</v>
      </c>
      <c r="L43" s="427"/>
      <c r="M43" s="253">
        <f t="shared" si="14"/>
        <v>47484</v>
      </c>
      <c r="N43" s="248">
        <f t="shared" si="15"/>
        <v>47484</v>
      </c>
      <c r="P43" s="202" t="s">
        <v>285</v>
      </c>
      <c r="Q43" s="131"/>
      <c r="R43" s="147"/>
      <c r="S43" s="132"/>
      <c r="T43" s="133"/>
      <c r="U43" s="131"/>
      <c r="V43" s="147"/>
      <c r="W43" s="131"/>
      <c r="X43" s="147"/>
      <c r="Y43" s="131"/>
      <c r="Z43" s="147"/>
      <c r="AA43" s="131"/>
      <c r="AB43" s="147"/>
      <c r="AC43" s="131"/>
      <c r="AD43" s="147"/>
      <c r="AE43" s="131"/>
      <c r="AF43" s="147"/>
      <c r="AG43" s="131"/>
      <c r="AH43" s="147"/>
      <c r="AI43" s="131"/>
      <c r="AJ43" s="147"/>
      <c r="AK43" s="131"/>
      <c r="AL43" s="147"/>
      <c r="AM43" s="131"/>
      <c r="AN43" s="147"/>
      <c r="AO43" s="131"/>
      <c r="AP43" s="148"/>
      <c r="AQ43" s="279"/>
      <c r="AR43" s="202" t="s">
        <v>285</v>
      </c>
      <c r="AS43" s="259"/>
      <c r="AT43" s="260"/>
      <c r="AU43" s="259"/>
      <c r="AV43" s="260"/>
      <c r="AW43" s="261"/>
      <c r="AX43" s="262"/>
      <c r="AY43" s="261"/>
      <c r="AZ43" s="262"/>
      <c r="BA43" s="259"/>
      <c r="BB43" s="260"/>
      <c r="BC43" s="259"/>
      <c r="BD43" s="260"/>
      <c r="BE43" s="261"/>
      <c r="BF43" s="262"/>
      <c r="BG43" s="261"/>
      <c r="BH43" s="262"/>
      <c r="BI43" s="259"/>
      <c r="BJ43" s="260"/>
      <c r="BK43" s="259"/>
      <c r="BL43" s="260"/>
      <c r="BM43" s="261"/>
      <c r="BN43" s="262"/>
      <c r="BO43" s="270"/>
      <c r="BP43" s="269"/>
      <c r="BQ43" s="259"/>
      <c r="BR43" s="260"/>
      <c r="BS43" s="259"/>
      <c r="BT43" s="260"/>
      <c r="BU43" s="261"/>
      <c r="BV43" s="262"/>
      <c r="BW43" s="261"/>
      <c r="BX43" s="262"/>
      <c r="BY43" s="259"/>
      <c r="BZ43" s="260"/>
      <c r="CA43" s="259"/>
      <c r="CB43" s="260"/>
      <c r="CC43" s="261"/>
      <c r="CD43" s="262"/>
      <c r="CE43" s="261"/>
      <c r="CF43" s="262"/>
      <c r="CG43" s="259"/>
      <c r="CH43" s="260"/>
      <c r="CI43" s="259"/>
      <c r="CJ43" s="260"/>
      <c r="CK43" s="261"/>
      <c r="CL43" s="262"/>
      <c r="CM43" s="261"/>
      <c r="CN43" s="262"/>
      <c r="CO43" s="259"/>
      <c r="CP43" s="260"/>
      <c r="CQ43" s="259"/>
      <c r="CR43" s="260"/>
      <c r="CS43" s="261"/>
      <c r="CT43" s="262"/>
      <c r="CU43" s="261"/>
      <c r="CV43" s="262"/>
      <c r="CW43" s="259"/>
      <c r="CX43" s="260"/>
      <c r="CY43" s="259"/>
      <c r="CZ43" s="259"/>
      <c r="DA43" s="261"/>
      <c r="DB43" s="262"/>
      <c r="DC43" s="261"/>
      <c r="DD43" s="262"/>
      <c r="DE43" s="259"/>
      <c r="DF43" s="260"/>
      <c r="DG43" s="259"/>
      <c r="DH43" s="259"/>
      <c r="DI43" s="261"/>
      <c r="DJ43" s="262"/>
      <c r="DK43" s="261"/>
      <c r="DL43" s="262"/>
      <c r="DN43" s="323">
        <f t="shared" si="16"/>
        <v>47484</v>
      </c>
      <c r="DO43" s="140"/>
      <c r="DP43" s="323">
        <f t="shared" si="17"/>
        <v>47484</v>
      </c>
      <c r="DR43" s="131">
        <f t="shared" si="18"/>
        <v>0</v>
      </c>
      <c r="DS43" s="148" t="str">
        <f t="shared" si="19"/>
        <v/>
      </c>
    </row>
    <row r="44" spans="1:123" ht="22.9" customHeight="1">
      <c r="B44" s="193" t="s">
        <v>164</v>
      </c>
      <c r="C44" s="185" t="s">
        <v>339</v>
      </c>
      <c r="D44" s="186" t="s">
        <v>127</v>
      </c>
      <c r="E44" s="212" t="s">
        <v>24</v>
      </c>
      <c r="F44" s="183" t="s">
        <v>338</v>
      </c>
      <c r="G44" s="183" t="s">
        <v>66</v>
      </c>
      <c r="H44" s="184">
        <v>1</v>
      </c>
      <c r="I44" s="170">
        <f t="shared" si="11"/>
        <v>0</v>
      </c>
      <c r="J44" s="171">
        <f t="shared" si="12"/>
        <v>0</v>
      </c>
      <c r="K44" s="426">
        <f t="shared" si="13"/>
        <v>0</v>
      </c>
      <c r="L44" s="427"/>
      <c r="M44" s="253">
        <f t="shared" si="14"/>
        <v>47484</v>
      </c>
      <c r="N44" s="248">
        <f t="shared" si="15"/>
        <v>47484</v>
      </c>
      <c r="P44" s="204" t="s">
        <v>24</v>
      </c>
      <c r="Q44" s="131"/>
      <c r="R44" s="147"/>
      <c r="S44" s="132"/>
      <c r="T44" s="133"/>
      <c r="U44" s="131"/>
      <c r="V44" s="147"/>
      <c r="W44" s="131"/>
      <c r="X44" s="147"/>
      <c r="Y44" s="131"/>
      <c r="Z44" s="147"/>
      <c r="AA44" s="131"/>
      <c r="AB44" s="147"/>
      <c r="AC44" s="131"/>
      <c r="AD44" s="147"/>
      <c r="AE44" s="131"/>
      <c r="AF44" s="147"/>
      <c r="AG44" s="131"/>
      <c r="AH44" s="147"/>
      <c r="AI44" s="131"/>
      <c r="AJ44" s="147"/>
      <c r="AK44" s="131"/>
      <c r="AL44" s="147"/>
      <c r="AM44" s="131"/>
      <c r="AN44" s="147"/>
      <c r="AO44" s="131"/>
      <c r="AP44" s="148"/>
      <c r="AQ44" s="279"/>
      <c r="AR44" s="204" t="s">
        <v>24</v>
      </c>
      <c r="AS44" s="259"/>
      <c r="AT44" s="260"/>
      <c r="AU44" s="259"/>
      <c r="AV44" s="260"/>
      <c r="AW44" s="261"/>
      <c r="AX44" s="262"/>
      <c r="AY44" s="261"/>
      <c r="AZ44" s="262"/>
      <c r="BA44" s="259"/>
      <c r="BB44" s="260"/>
      <c r="BC44" s="259"/>
      <c r="BD44" s="260"/>
      <c r="BE44" s="261"/>
      <c r="BF44" s="262"/>
      <c r="BG44" s="261"/>
      <c r="BH44" s="262"/>
      <c r="BI44" s="259"/>
      <c r="BJ44" s="260"/>
      <c r="BK44" s="259"/>
      <c r="BL44" s="260"/>
      <c r="BM44" s="261"/>
      <c r="BN44" s="262"/>
      <c r="BO44" s="270"/>
      <c r="BP44" s="269"/>
      <c r="BQ44" s="259"/>
      <c r="BR44" s="260"/>
      <c r="BS44" s="259"/>
      <c r="BT44" s="260"/>
      <c r="BU44" s="261"/>
      <c r="BV44" s="262"/>
      <c r="BW44" s="261"/>
      <c r="BX44" s="262"/>
      <c r="BY44" s="259"/>
      <c r="BZ44" s="260"/>
      <c r="CA44" s="259"/>
      <c r="CB44" s="260"/>
      <c r="CC44" s="261"/>
      <c r="CD44" s="262"/>
      <c r="CE44" s="261"/>
      <c r="CF44" s="262"/>
      <c r="CG44" s="259"/>
      <c r="CH44" s="260"/>
      <c r="CI44" s="259"/>
      <c r="CJ44" s="260"/>
      <c r="CK44" s="261"/>
      <c r="CL44" s="262"/>
      <c r="CM44" s="261"/>
      <c r="CN44" s="262"/>
      <c r="CO44" s="259"/>
      <c r="CP44" s="260"/>
      <c r="CQ44" s="259"/>
      <c r="CR44" s="260"/>
      <c r="CS44" s="261"/>
      <c r="CT44" s="262"/>
      <c r="CU44" s="261"/>
      <c r="CV44" s="262"/>
      <c r="CW44" s="259"/>
      <c r="CX44" s="260"/>
      <c r="CY44" s="259"/>
      <c r="CZ44" s="259"/>
      <c r="DA44" s="261"/>
      <c r="DB44" s="262"/>
      <c r="DC44" s="261"/>
      <c r="DD44" s="262"/>
      <c r="DE44" s="259"/>
      <c r="DF44" s="260"/>
      <c r="DG44" s="259"/>
      <c r="DH44" s="259"/>
      <c r="DI44" s="261"/>
      <c r="DJ44" s="262"/>
      <c r="DK44" s="261"/>
      <c r="DL44" s="262"/>
      <c r="DN44" s="323">
        <f t="shared" si="16"/>
        <v>47484</v>
      </c>
      <c r="DO44" s="140"/>
      <c r="DP44" s="323">
        <f t="shared" si="17"/>
        <v>47484</v>
      </c>
      <c r="DR44" s="131">
        <f t="shared" si="18"/>
        <v>0</v>
      </c>
      <c r="DS44" s="148" t="str">
        <f t="shared" si="19"/>
        <v/>
      </c>
    </row>
    <row r="45" spans="1:123" ht="22.9" customHeight="1">
      <c r="B45" s="193"/>
      <c r="C45" s="185"/>
      <c r="D45" s="186" t="s">
        <v>128</v>
      </c>
      <c r="E45" s="212" t="s">
        <v>49</v>
      </c>
      <c r="F45" s="183" t="s">
        <v>242</v>
      </c>
      <c r="G45" s="183" t="s">
        <v>66</v>
      </c>
      <c r="H45" s="184">
        <v>1</v>
      </c>
      <c r="I45" s="170">
        <f t="shared" si="11"/>
        <v>0</v>
      </c>
      <c r="J45" s="171">
        <f t="shared" si="12"/>
        <v>0</v>
      </c>
      <c r="K45" s="426">
        <f t="shared" si="13"/>
        <v>0</v>
      </c>
      <c r="L45" s="427"/>
      <c r="M45" s="253">
        <f t="shared" si="14"/>
        <v>47484</v>
      </c>
      <c r="N45" s="248">
        <f t="shared" si="15"/>
        <v>47484</v>
      </c>
      <c r="P45" s="204" t="s">
        <v>49</v>
      </c>
      <c r="Q45" s="131"/>
      <c r="R45" s="147"/>
      <c r="S45" s="132"/>
      <c r="T45" s="133"/>
      <c r="U45" s="131"/>
      <c r="V45" s="147"/>
      <c r="W45" s="131"/>
      <c r="X45" s="147"/>
      <c r="Y45" s="131"/>
      <c r="Z45" s="147"/>
      <c r="AA45" s="131"/>
      <c r="AB45" s="147"/>
      <c r="AC45" s="131"/>
      <c r="AD45" s="147"/>
      <c r="AE45" s="131"/>
      <c r="AF45" s="147"/>
      <c r="AG45" s="131"/>
      <c r="AH45" s="147"/>
      <c r="AI45" s="131"/>
      <c r="AJ45" s="147"/>
      <c r="AK45" s="131"/>
      <c r="AL45" s="147"/>
      <c r="AM45" s="131"/>
      <c r="AN45" s="147"/>
      <c r="AO45" s="131"/>
      <c r="AP45" s="148"/>
      <c r="AQ45" s="279"/>
      <c r="AR45" s="204" t="s">
        <v>49</v>
      </c>
      <c r="AS45" s="259"/>
      <c r="AT45" s="260"/>
      <c r="AU45" s="259"/>
      <c r="AV45" s="260"/>
      <c r="AW45" s="261"/>
      <c r="AX45" s="262"/>
      <c r="AY45" s="261"/>
      <c r="AZ45" s="262"/>
      <c r="BA45" s="259"/>
      <c r="BB45" s="260"/>
      <c r="BC45" s="259"/>
      <c r="BD45" s="260"/>
      <c r="BE45" s="261"/>
      <c r="BF45" s="262"/>
      <c r="BG45" s="261"/>
      <c r="BH45" s="262"/>
      <c r="BI45" s="259"/>
      <c r="BJ45" s="260"/>
      <c r="BK45" s="259"/>
      <c r="BL45" s="260"/>
      <c r="BM45" s="261"/>
      <c r="BN45" s="262"/>
      <c r="BO45" s="270"/>
      <c r="BP45" s="269"/>
      <c r="BQ45" s="259"/>
      <c r="BR45" s="260"/>
      <c r="BS45" s="259"/>
      <c r="BT45" s="260"/>
      <c r="BU45" s="261"/>
      <c r="BV45" s="262"/>
      <c r="BW45" s="261"/>
      <c r="BX45" s="262"/>
      <c r="BY45" s="259"/>
      <c r="BZ45" s="260"/>
      <c r="CA45" s="259"/>
      <c r="CB45" s="260"/>
      <c r="CC45" s="261"/>
      <c r="CD45" s="262"/>
      <c r="CE45" s="261"/>
      <c r="CF45" s="262"/>
      <c r="CG45" s="259"/>
      <c r="CH45" s="260"/>
      <c r="CI45" s="259"/>
      <c r="CJ45" s="260"/>
      <c r="CK45" s="261"/>
      <c r="CL45" s="262"/>
      <c r="CM45" s="261"/>
      <c r="CN45" s="262"/>
      <c r="CO45" s="259"/>
      <c r="CP45" s="260"/>
      <c r="CQ45" s="259"/>
      <c r="CR45" s="260"/>
      <c r="CS45" s="261"/>
      <c r="CT45" s="262"/>
      <c r="CU45" s="261"/>
      <c r="CV45" s="262"/>
      <c r="CW45" s="259"/>
      <c r="CX45" s="260"/>
      <c r="CY45" s="259"/>
      <c r="CZ45" s="259"/>
      <c r="DA45" s="261"/>
      <c r="DB45" s="262"/>
      <c r="DC45" s="261"/>
      <c r="DD45" s="262"/>
      <c r="DE45" s="259"/>
      <c r="DF45" s="260"/>
      <c r="DG45" s="259"/>
      <c r="DH45" s="259"/>
      <c r="DI45" s="261"/>
      <c r="DJ45" s="262"/>
      <c r="DK45" s="261"/>
      <c r="DL45" s="262"/>
      <c r="DN45" s="323">
        <f t="shared" si="16"/>
        <v>47484</v>
      </c>
      <c r="DO45" s="140"/>
      <c r="DP45" s="323">
        <f t="shared" si="17"/>
        <v>47484</v>
      </c>
      <c r="DR45" s="131">
        <f t="shared" si="18"/>
        <v>0</v>
      </c>
      <c r="DS45" s="148" t="str">
        <f t="shared" si="19"/>
        <v/>
      </c>
    </row>
    <row r="46" spans="1:123" ht="22.9" customHeight="1">
      <c r="B46" s="193"/>
      <c r="C46" s="185"/>
      <c r="D46" s="186" t="s">
        <v>129</v>
      </c>
      <c r="E46" s="212" t="s">
        <v>50</v>
      </c>
      <c r="F46" s="183" t="s">
        <v>63</v>
      </c>
      <c r="G46" s="183" t="s">
        <v>66</v>
      </c>
      <c r="H46" s="184">
        <v>1</v>
      </c>
      <c r="I46" s="170">
        <f t="shared" si="11"/>
        <v>0</v>
      </c>
      <c r="J46" s="171">
        <f t="shared" si="12"/>
        <v>0</v>
      </c>
      <c r="K46" s="426">
        <f t="shared" si="13"/>
        <v>0</v>
      </c>
      <c r="L46" s="427"/>
      <c r="M46" s="253">
        <f t="shared" si="14"/>
        <v>47484</v>
      </c>
      <c r="N46" s="248">
        <f t="shared" si="15"/>
        <v>47484</v>
      </c>
      <c r="P46" s="204" t="s">
        <v>50</v>
      </c>
      <c r="Q46" s="131"/>
      <c r="R46" s="147"/>
      <c r="S46" s="132"/>
      <c r="T46" s="133"/>
      <c r="U46" s="131"/>
      <c r="V46" s="147"/>
      <c r="W46" s="131"/>
      <c r="X46" s="147"/>
      <c r="Y46" s="131"/>
      <c r="Z46" s="147"/>
      <c r="AA46" s="131"/>
      <c r="AB46" s="147"/>
      <c r="AC46" s="131"/>
      <c r="AD46" s="147"/>
      <c r="AE46" s="131"/>
      <c r="AF46" s="147"/>
      <c r="AG46" s="131"/>
      <c r="AH46" s="147"/>
      <c r="AI46" s="131"/>
      <c r="AJ46" s="147"/>
      <c r="AK46" s="131"/>
      <c r="AL46" s="147"/>
      <c r="AM46" s="131"/>
      <c r="AN46" s="147"/>
      <c r="AO46" s="131"/>
      <c r="AP46" s="148"/>
      <c r="AQ46" s="279"/>
      <c r="AR46" s="204" t="s">
        <v>50</v>
      </c>
      <c r="AS46" s="259"/>
      <c r="AT46" s="260"/>
      <c r="AU46" s="259"/>
      <c r="AV46" s="260"/>
      <c r="AW46" s="261"/>
      <c r="AX46" s="262"/>
      <c r="AY46" s="261"/>
      <c r="AZ46" s="262"/>
      <c r="BA46" s="259"/>
      <c r="BB46" s="260"/>
      <c r="BC46" s="259"/>
      <c r="BD46" s="260"/>
      <c r="BE46" s="261"/>
      <c r="BF46" s="262"/>
      <c r="BG46" s="261"/>
      <c r="BH46" s="262"/>
      <c r="BI46" s="259"/>
      <c r="BJ46" s="260"/>
      <c r="BK46" s="259"/>
      <c r="BL46" s="260"/>
      <c r="BM46" s="261"/>
      <c r="BN46" s="262"/>
      <c r="BO46" s="270"/>
      <c r="BP46" s="269"/>
      <c r="BQ46" s="259"/>
      <c r="BR46" s="260"/>
      <c r="BS46" s="259"/>
      <c r="BT46" s="260"/>
      <c r="BU46" s="261"/>
      <c r="BV46" s="262"/>
      <c r="BW46" s="261"/>
      <c r="BX46" s="262"/>
      <c r="BY46" s="259"/>
      <c r="BZ46" s="260"/>
      <c r="CA46" s="259"/>
      <c r="CB46" s="260"/>
      <c r="CC46" s="261"/>
      <c r="CD46" s="262"/>
      <c r="CE46" s="261"/>
      <c r="CF46" s="262"/>
      <c r="CG46" s="259"/>
      <c r="CH46" s="260"/>
      <c r="CI46" s="259"/>
      <c r="CJ46" s="260"/>
      <c r="CK46" s="261"/>
      <c r="CL46" s="262"/>
      <c r="CM46" s="261"/>
      <c r="CN46" s="262"/>
      <c r="CO46" s="259"/>
      <c r="CP46" s="260"/>
      <c r="CQ46" s="259"/>
      <c r="CR46" s="260"/>
      <c r="CS46" s="261"/>
      <c r="CT46" s="262"/>
      <c r="CU46" s="261"/>
      <c r="CV46" s="262"/>
      <c r="CW46" s="259"/>
      <c r="CX46" s="260"/>
      <c r="CY46" s="259"/>
      <c r="CZ46" s="259"/>
      <c r="DA46" s="261"/>
      <c r="DB46" s="262"/>
      <c r="DC46" s="261"/>
      <c r="DD46" s="262"/>
      <c r="DE46" s="259"/>
      <c r="DF46" s="260"/>
      <c r="DG46" s="259"/>
      <c r="DH46" s="259"/>
      <c r="DI46" s="261"/>
      <c r="DJ46" s="262"/>
      <c r="DK46" s="261"/>
      <c r="DL46" s="262"/>
      <c r="DN46" s="323">
        <f t="shared" si="16"/>
        <v>47484</v>
      </c>
      <c r="DO46" s="140"/>
      <c r="DP46" s="323">
        <f t="shared" si="17"/>
        <v>47484</v>
      </c>
      <c r="DR46" s="131">
        <f t="shared" si="18"/>
        <v>0</v>
      </c>
      <c r="DS46" s="148" t="str">
        <f t="shared" si="19"/>
        <v/>
      </c>
    </row>
    <row r="47" spans="1:123" ht="22.9" customHeight="1">
      <c r="B47" s="193"/>
      <c r="C47" s="185"/>
      <c r="D47" s="186" t="s">
        <v>130</v>
      </c>
      <c r="E47" s="212" t="s">
        <v>51</v>
      </c>
      <c r="F47" s="183" t="s">
        <v>243</v>
      </c>
      <c r="G47" s="183" t="s">
        <v>66</v>
      </c>
      <c r="H47" s="184">
        <v>1</v>
      </c>
      <c r="I47" s="170">
        <f t="shared" si="11"/>
        <v>0</v>
      </c>
      <c r="J47" s="171">
        <f t="shared" si="12"/>
        <v>0</v>
      </c>
      <c r="K47" s="426">
        <f t="shared" si="13"/>
        <v>0</v>
      </c>
      <c r="L47" s="427"/>
      <c r="M47" s="253">
        <f t="shared" si="14"/>
        <v>47484</v>
      </c>
      <c r="N47" s="248">
        <f t="shared" si="15"/>
        <v>47484</v>
      </c>
      <c r="P47" s="204" t="s">
        <v>286</v>
      </c>
      <c r="Q47" s="131"/>
      <c r="R47" s="147"/>
      <c r="S47" s="132"/>
      <c r="T47" s="133"/>
      <c r="U47" s="131"/>
      <c r="V47" s="147"/>
      <c r="W47" s="131"/>
      <c r="X47" s="147"/>
      <c r="Y47" s="131"/>
      <c r="Z47" s="147"/>
      <c r="AA47" s="131"/>
      <c r="AB47" s="147"/>
      <c r="AC47" s="131"/>
      <c r="AD47" s="147"/>
      <c r="AE47" s="131"/>
      <c r="AF47" s="147"/>
      <c r="AG47" s="131"/>
      <c r="AH47" s="147"/>
      <c r="AI47" s="131"/>
      <c r="AJ47" s="147"/>
      <c r="AK47" s="131"/>
      <c r="AL47" s="147"/>
      <c r="AM47" s="131"/>
      <c r="AN47" s="147"/>
      <c r="AO47" s="131"/>
      <c r="AP47" s="148"/>
      <c r="AQ47" s="279"/>
      <c r="AR47" s="204" t="s">
        <v>286</v>
      </c>
      <c r="AS47" s="259"/>
      <c r="AT47" s="260"/>
      <c r="AU47" s="259"/>
      <c r="AV47" s="260"/>
      <c r="AW47" s="261"/>
      <c r="AX47" s="262"/>
      <c r="AY47" s="261"/>
      <c r="AZ47" s="262"/>
      <c r="BA47" s="259"/>
      <c r="BB47" s="260"/>
      <c r="BC47" s="259"/>
      <c r="BD47" s="260"/>
      <c r="BE47" s="261"/>
      <c r="BF47" s="262"/>
      <c r="BG47" s="261"/>
      <c r="BH47" s="262"/>
      <c r="BI47" s="259"/>
      <c r="BJ47" s="260"/>
      <c r="BK47" s="259"/>
      <c r="BL47" s="260"/>
      <c r="BM47" s="261"/>
      <c r="BN47" s="262"/>
      <c r="BO47" s="270"/>
      <c r="BP47" s="269"/>
      <c r="BQ47" s="259"/>
      <c r="BR47" s="260"/>
      <c r="BS47" s="259"/>
      <c r="BT47" s="260"/>
      <c r="BU47" s="261"/>
      <c r="BV47" s="262"/>
      <c r="BW47" s="261"/>
      <c r="BX47" s="262"/>
      <c r="BY47" s="259"/>
      <c r="BZ47" s="260"/>
      <c r="CA47" s="259"/>
      <c r="CB47" s="260"/>
      <c r="CC47" s="261"/>
      <c r="CD47" s="262"/>
      <c r="CE47" s="261"/>
      <c r="CF47" s="262"/>
      <c r="CG47" s="259"/>
      <c r="CH47" s="260"/>
      <c r="CI47" s="259"/>
      <c r="CJ47" s="260"/>
      <c r="CK47" s="261"/>
      <c r="CL47" s="262"/>
      <c r="CM47" s="261"/>
      <c r="CN47" s="262"/>
      <c r="CO47" s="259"/>
      <c r="CP47" s="260"/>
      <c r="CQ47" s="259"/>
      <c r="CR47" s="260"/>
      <c r="CS47" s="261"/>
      <c r="CT47" s="262"/>
      <c r="CU47" s="261"/>
      <c r="CV47" s="262"/>
      <c r="CW47" s="259"/>
      <c r="CX47" s="260"/>
      <c r="CY47" s="259"/>
      <c r="CZ47" s="259"/>
      <c r="DA47" s="261"/>
      <c r="DB47" s="262"/>
      <c r="DC47" s="261"/>
      <c r="DD47" s="262"/>
      <c r="DE47" s="259"/>
      <c r="DF47" s="260"/>
      <c r="DG47" s="259"/>
      <c r="DH47" s="259"/>
      <c r="DI47" s="261"/>
      <c r="DJ47" s="262"/>
      <c r="DK47" s="261"/>
      <c r="DL47" s="262"/>
      <c r="DN47" s="323">
        <f t="shared" si="16"/>
        <v>47484</v>
      </c>
      <c r="DO47" s="140"/>
      <c r="DP47" s="323">
        <f t="shared" si="17"/>
        <v>47484</v>
      </c>
      <c r="DR47" s="131">
        <f t="shared" si="18"/>
        <v>0</v>
      </c>
      <c r="DS47" s="148" t="str">
        <f t="shared" si="19"/>
        <v/>
      </c>
    </row>
    <row r="48" spans="1:123" ht="22.9" customHeight="1">
      <c r="B48" s="193"/>
      <c r="C48" s="185"/>
      <c r="D48" s="186" t="s">
        <v>131</v>
      </c>
      <c r="E48" s="212" t="s">
        <v>52</v>
      </c>
      <c r="F48" s="183" t="s">
        <v>244</v>
      </c>
      <c r="G48" s="183" t="s">
        <v>66</v>
      </c>
      <c r="H48" s="184">
        <v>1</v>
      </c>
      <c r="I48" s="170">
        <f t="shared" si="11"/>
        <v>0</v>
      </c>
      <c r="J48" s="171">
        <f t="shared" si="12"/>
        <v>0</v>
      </c>
      <c r="K48" s="426">
        <f t="shared" si="13"/>
        <v>0</v>
      </c>
      <c r="L48" s="427"/>
      <c r="M48" s="253">
        <f t="shared" si="14"/>
        <v>47484</v>
      </c>
      <c r="N48" s="248">
        <f t="shared" si="15"/>
        <v>47484</v>
      </c>
      <c r="P48" s="204" t="s">
        <v>287</v>
      </c>
      <c r="Q48" s="131"/>
      <c r="R48" s="147"/>
      <c r="S48" s="132"/>
      <c r="T48" s="133"/>
      <c r="U48" s="131"/>
      <c r="V48" s="147"/>
      <c r="W48" s="131"/>
      <c r="X48" s="147"/>
      <c r="Y48" s="131"/>
      <c r="Z48" s="147"/>
      <c r="AA48" s="131"/>
      <c r="AB48" s="147"/>
      <c r="AC48" s="131"/>
      <c r="AD48" s="147"/>
      <c r="AE48" s="131"/>
      <c r="AF48" s="147"/>
      <c r="AG48" s="131"/>
      <c r="AH48" s="147"/>
      <c r="AI48" s="131"/>
      <c r="AJ48" s="147"/>
      <c r="AK48" s="131"/>
      <c r="AL48" s="147"/>
      <c r="AM48" s="131"/>
      <c r="AN48" s="147"/>
      <c r="AO48" s="131"/>
      <c r="AP48" s="148"/>
      <c r="AQ48" s="279"/>
      <c r="AR48" s="204" t="s">
        <v>287</v>
      </c>
      <c r="AS48" s="259"/>
      <c r="AT48" s="260"/>
      <c r="AU48" s="259"/>
      <c r="AV48" s="260"/>
      <c r="AW48" s="261"/>
      <c r="AX48" s="262"/>
      <c r="AY48" s="261"/>
      <c r="AZ48" s="262"/>
      <c r="BA48" s="259"/>
      <c r="BB48" s="260"/>
      <c r="BC48" s="259"/>
      <c r="BD48" s="260"/>
      <c r="BE48" s="261"/>
      <c r="BF48" s="262"/>
      <c r="BG48" s="261"/>
      <c r="BH48" s="262"/>
      <c r="BI48" s="259"/>
      <c r="BJ48" s="260"/>
      <c r="BK48" s="259"/>
      <c r="BL48" s="260"/>
      <c r="BM48" s="261"/>
      <c r="BN48" s="262"/>
      <c r="BO48" s="270"/>
      <c r="BP48" s="269"/>
      <c r="BQ48" s="259"/>
      <c r="BR48" s="260"/>
      <c r="BS48" s="259"/>
      <c r="BT48" s="260"/>
      <c r="BU48" s="261"/>
      <c r="BV48" s="262"/>
      <c r="BW48" s="261"/>
      <c r="BX48" s="262"/>
      <c r="BY48" s="259"/>
      <c r="BZ48" s="260"/>
      <c r="CA48" s="259"/>
      <c r="CB48" s="260"/>
      <c r="CC48" s="261"/>
      <c r="CD48" s="262"/>
      <c r="CE48" s="261"/>
      <c r="CF48" s="262"/>
      <c r="CG48" s="259"/>
      <c r="CH48" s="260"/>
      <c r="CI48" s="259"/>
      <c r="CJ48" s="260"/>
      <c r="CK48" s="261"/>
      <c r="CL48" s="262"/>
      <c r="CM48" s="261"/>
      <c r="CN48" s="262"/>
      <c r="CO48" s="259"/>
      <c r="CP48" s="260"/>
      <c r="CQ48" s="259"/>
      <c r="CR48" s="260"/>
      <c r="CS48" s="261"/>
      <c r="CT48" s="262"/>
      <c r="CU48" s="261"/>
      <c r="CV48" s="262"/>
      <c r="CW48" s="259"/>
      <c r="CX48" s="260"/>
      <c r="CY48" s="259"/>
      <c r="CZ48" s="259"/>
      <c r="DA48" s="261"/>
      <c r="DB48" s="262"/>
      <c r="DC48" s="261"/>
      <c r="DD48" s="262"/>
      <c r="DE48" s="259"/>
      <c r="DF48" s="260"/>
      <c r="DG48" s="259"/>
      <c r="DH48" s="259"/>
      <c r="DI48" s="261"/>
      <c r="DJ48" s="262"/>
      <c r="DK48" s="261"/>
      <c r="DL48" s="262"/>
      <c r="DN48" s="323">
        <f t="shared" si="16"/>
        <v>47484</v>
      </c>
      <c r="DO48" s="140"/>
      <c r="DP48" s="323">
        <f t="shared" si="17"/>
        <v>47484</v>
      </c>
      <c r="DR48" s="131">
        <f t="shared" si="18"/>
        <v>0</v>
      </c>
      <c r="DS48" s="148" t="str">
        <f t="shared" si="19"/>
        <v/>
      </c>
    </row>
    <row r="49" spans="1:123" ht="22.9" customHeight="1">
      <c r="B49" s="193"/>
      <c r="C49" s="185"/>
      <c r="D49" s="186" t="s">
        <v>132</v>
      </c>
      <c r="E49" s="212" t="s">
        <v>99</v>
      </c>
      <c r="F49" s="183" t="s">
        <v>64</v>
      </c>
      <c r="G49" s="183" t="s">
        <v>66</v>
      </c>
      <c r="H49" s="184">
        <v>1</v>
      </c>
      <c r="I49" s="170">
        <f t="shared" si="11"/>
        <v>0</v>
      </c>
      <c r="J49" s="171">
        <f t="shared" si="12"/>
        <v>0</v>
      </c>
      <c r="K49" s="426">
        <f t="shared" si="13"/>
        <v>0</v>
      </c>
      <c r="L49" s="427"/>
      <c r="M49" s="253">
        <f t="shared" si="14"/>
        <v>47484</v>
      </c>
      <c r="N49" s="248">
        <f t="shared" si="15"/>
        <v>47484</v>
      </c>
      <c r="P49" s="204" t="s">
        <v>99</v>
      </c>
      <c r="Q49" s="131"/>
      <c r="R49" s="147"/>
      <c r="S49" s="132"/>
      <c r="T49" s="133"/>
      <c r="U49" s="131"/>
      <c r="V49" s="147"/>
      <c r="W49" s="131"/>
      <c r="X49" s="147"/>
      <c r="Y49" s="131"/>
      <c r="Z49" s="147"/>
      <c r="AA49" s="131"/>
      <c r="AB49" s="147"/>
      <c r="AC49" s="131"/>
      <c r="AD49" s="147"/>
      <c r="AE49" s="131"/>
      <c r="AF49" s="147"/>
      <c r="AG49" s="131"/>
      <c r="AH49" s="147"/>
      <c r="AI49" s="131"/>
      <c r="AJ49" s="147"/>
      <c r="AK49" s="131"/>
      <c r="AL49" s="147"/>
      <c r="AM49" s="131"/>
      <c r="AN49" s="147"/>
      <c r="AO49" s="131"/>
      <c r="AP49" s="148"/>
      <c r="AQ49" s="279"/>
      <c r="AR49" s="204" t="s">
        <v>99</v>
      </c>
      <c r="AS49" s="259"/>
      <c r="AT49" s="260"/>
      <c r="AU49" s="259"/>
      <c r="AV49" s="260"/>
      <c r="AW49" s="261"/>
      <c r="AX49" s="262"/>
      <c r="AY49" s="261"/>
      <c r="AZ49" s="262"/>
      <c r="BA49" s="259"/>
      <c r="BB49" s="260"/>
      <c r="BC49" s="259"/>
      <c r="BD49" s="260"/>
      <c r="BE49" s="261"/>
      <c r="BF49" s="262"/>
      <c r="BG49" s="261"/>
      <c r="BH49" s="262"/>
      <c r="BI49" s="259"/>
      <c r="BJ49" s="260"/>
      <c r="BK49" s="259"/>
      <c r="BL49" s="260"/>
      <c r="BM49" s="261"/>
      <c r="BN49" s="262"/>
      <c r="BO49" s="270"/>
      <c r="BP49" s="269"/>
      <c r="BQ49" s="259"/>
      <c r="BR49" s="260"/>
      <c r="BS49" s="259"/>
      <c r="BT49" s="260"/>
      <c r="BU49" s="261"/>
      <c r="BV49" s="262"/>
      <c r="BW49" s="261"/>
      <c r="BX49" s="262"/>
      <c r="BY49" s="259"/>
      <c r="BZ49" s="260"/>
      <c r="CA49" s="259"/>
      <c r="CB49" s="260"/>
      <c r="CC49" s="261"/>
      <c r="CD49" s="262"/>
      <c r="CE49" s="261"/>
      <c r="CF49" s="262"/>
      <c r="CG49" s="259"/>
      <c r="CH49" s="260"/>
      <c r="CI49" s="259"/>
      <c r="CJ49" s="260"/>
      <c r="CK49" s="261"/>
      <c r="CL49" s="262"/>
      <c r="CM49" s="261"/>
      <c r="CN49" s="262"/>
      <c r="CO49" s="259"/>
      <c r="CP49" s="260"/>
      <c r="CQ49" s="259"/>
      <c r="CR49" s="260"/>
      <c r="CS49" s="261"/>
      <c r="CT49" s="262"/>
      <c r="CU49" s="261"/>
      <c r="CV49" s="262"/>
      <c r="CW49" s="259"/>
      <c r="CX49" s="260"/>
      <c r="CY49" s="259"/>
      <c r="CZ49" s="259"/>
      <c r="DA49" s="261"/>
      <c r="DB49" s="262"/>
      <c r="DC49" s="261"/>
      <c r="DD49" s="262"/>
      <c r="DE49" s="259"/>
      <c r="DF49" s="260"/>
      <c r="DG49" s="259"/>
      <c r="DH49" s="259"/>
      <c r="DI49" s="261"/>
      <c r="DJ49" s="262"/>
      <c r="DK49" s="261"/>
      <c r="DL49" s="262"/>
      <c r="DN49" s="323">
        <f t="shared" si="16"/>
        <v>47484</v>
      </c>
      <c r="DO49" s="140"/>
      <c r="DP49" s="323">
        <f t="shared" si="17"/>
        <v>47484</v>
      </c>
      <c r="DR49" s="131">
        <f t="shared" si="18"/>
        <v>0</v>
      </c>
      <c r="DS49" s="148" t="str">
        <f t="shared" si="19"/>
        <v/>
      </c>
    </row>
    <row r="50" spans="1:123" ht="22.9" customHeight="1">
      <c r="B50" s="193"/>
      <c r="C50" s="185"/>
      <c r="D50" s="186" t="s">
        <v>133</v>
      </c>
      <c r="E50" s="212" t="s">
        <v>97</v>
      </c>
      <c r="F50" s="183" t="s">
        <v>65</v>
      </c>
      <c r="G50" s="183" t="s">
        <v>66</v>
      </c>
      <c r="H50" s="184">
        <v>1</v>
      </c>
      <c r="I50" s="170">
        <f t="shared" si="11"/>
        <v>0</v>
      </c>
      <c r="J50" s="171">
        <f t="shared" si="12"/>
        <v>0</v>
      </c>
      <c r="K50" s="426">
        <f t="shared" si="13"/>
        <v>0</v>
      </c>
      <c r="L50" s="427"/>
      <c r="M50" s="253">
        <f t="shared" si="14"/>
        <v>47484</v>
      </c>
      <c r="N50" s="248">
        <f t="shared" si="15"/>
        <v>47484</v>
      </c>
      <c r="P50" s="204" t="s">
        <v>291</v>
      </c>
      <c r="Q50" s="131"/>
      <c r="R50" s="147"/>
      <c r="S50" s="132"/>
      <c r="T50" s="133"/>
      <c r="U50" s="131"/>
      <c r="V50" s="147"/>
      <c r="W50" s="131"/>
      <c r="X50" s="147"/>
      <c r="Y50" s="131"/>
      <c r="Z50" s="147"/>
      <c r="AA50" s="131"/>
      <c r="AB50" s="147"/>
      <c r="AC50" s="131"/>
      <c r="AD50" s="147"/>
      <c r="AE50" s="131"/>
      <c r="AF50" s="147"/>
      <c r="AG50" s="131"/>
      <c r="AH50" s="147"/>
      <c r="AI50" s="131"/>
      <c r="AJ50" s="147"/>
      <c r="AK50" s="131"/>
      <c r="AL50" s="147"/>
      <c r="AM50" s="131"/>
      <c r="AN50" s="147"/>
      <c r="AO50" s="131"/>
      <c r="AP50" s="148"/>
      <c r="AQ50" s="279"/>
      <c r="AR50" s="204" t="s">
        <v>291</v>
      </c>
      <c r="AS50" s="259"/>
      <c r="AT50" s="260"/>
      <c r="AU50" s="259"/>
      <c r="AV50" s="260"/>
      <c r="AW50" s="261"/>
      <c r="AX50" s="262"/>
      <c r="AY50" s="261"/>
      <c r="AZ50" s="262"/>
      <c r="BA50" s="259"/>
      <c r="BB50" s="260"/>
      <c r="BC50" s="259"/>
      <c r="BD50" s="260"/>
      <c r="BE50" s="261"/>
      <c r="BF50" s="262"/>
      <c r="BG50" s="261"/>
      <c r="BH50" s="262"/>
      <c r="BI50" s="259"/>
      <c r="BJ50" s="260"/>
      <c r="BK50" s="259"/>
      <c r="BL50" s="260"/>
      <c r="BM50" s="261"/>
      <c r="BN50" s="262"/>
      <c r="BO50" s="270"/>
      <c r="BP50" s="269"/>
      <c r="BQ50" s="259"/>
      <c r="BR50" s="260"/>
      <c r="BS50" s="259"/>
      <c r="BT50" s="260"/>
      <c r="BU50" s="261"/>
      <c r="BV50" s="262"/>
      <c r="BW50" s="261"/>
      <c r="BX50" s="262"/>
      <c r="BY50" s="259"/>
      <c r="BZ50" s="260"/>
      <c r="CA50" s="259"/>
      <c r="CB50" s="260"/>
      <c r="CC50" s="261"/>
      <c r="CD50" s="262"/>
      <c r="CE50" s="261"/>
      <c r="CF50" s="262"/>
      <c r="CG50" s="259"/>
      <c r="CH50" s="260"/>
      <c r="CI50" s="259"/>
      <c r="CJ50" s="260"/>
      <c r="CK50" s="261"/>
      <c r="CL50" s="262"/>
      <c r="CM50" s="261"/>
      <c r="CN50" s="262"/>
      <c r="CO50" s="259"/>
      <c r="CP50" s="260"/>
      <c r="CQ50" s="259"/>
      <c r="CR50" s="260"/>
      <c r="CS50" s="261"/>
      <c r="CT50" s="262"/>
      <c r="CU50" s="261"/>
      <c r="CV50" s="262"/>
      <c r="CW50" s="259"/>
      <c r="CX50" s="260"/>
      <c r="CY50" s="259"/>
      <c r="CZ50" s="259"/>
      <c r="DA50" s="261"/>
      <c r="DB50" s="262"/>
      <c r="DC50" s="261"/>
      <c r="DD50" s="262"/>
      <c r="DE50" s="259"/>
      <c r="DF50" s="260"/>
      <c r="DG50" s="259"/>
      <c r="DH50" s="259"/>
      <c r="DI50" s="261"/>
      <c r="DJ50" s="262"/>
      <c r="DK50" s="261"/>
      <c r="DL50" s="262"/>
      <c r="DN50" s="323">
        <f t="shared" si="16"/>
        <v>47484</v>
      </c>
      <c r="DO50" s="140"/>
      <c r="DP50" s="323">
        <f t="shared" si="17"/>
        <v>47484</v>
      </c>
      <c r="DR50" s="131">
        <f t="shared" si="18"/>
        <v>0</v>
      </c>
      <c r="DS50" s="148" t="str">
        <f t="shared" si="19"/>
        <v/>
      </c>
    </row>
    <row r="51" spans="1:123" ht="22.9" customHeight="1">
      <c r="B51" s="193"/>
      <c r="C51" s="185"/>
      <c r="D51" s="186" t="s">
        <v>134</v>
      </c>
      <c r="E51" s="212" t="s">
        <v>320</v>
      </c>
      <c r="F51" s="183" t="s">
        <v>245</v>
      </c>
      <c r="G51" s="183" t="s">
        <v>66</v>
      </c>
      <c r="H51" s="184">
        <v>1</v>
      </c>
      <c r="I51" s="170">
        <f t="shared" si="11"/>
        <v>0</v>
      </c>
      <c r="J51" s="171">
        <f t="shared" si="12"/>
        <v>0</v>
      </c>
      <c r="K51" s="426">
        <f t="shared" si="13"/>
        <v>0</v>
      </c>
      <c r="L51" s="427"/>
      <c r="M51" s="253">
        <f t="shared" si="14"/>
        <v>47484</v>
      </c>
      <c r="N51" s="248">
        <f t="shared" si="15"/>
        <v>47484</v>
      </c>
      <c r="P51" s="204" t="s">
        <v>29</v>
      </c>
      <c r="Q51" s="131"/>
      <c r="R51" s="147"/>
      <c r="S51" s="132"/>
      <c r="T51" s="133"/>
      <c r="U51" s="131"/>
      <c r="V51" s="147"/>
      <c r="W51" s="131"/>
      <c r="X51" s="147"/>
      <c r="Y51" s="131"/>
      <c r="Z51" s="147"/>
      <c r="AA51" s="131"/>
      <c r="AB51" s="147"/>
      <c r="AC51" s="131"/>
      <c r="AD51" s="147"/>
      <c r="AE51" s="131"/>
      <c r="AF51" s="147"/>
      <c r="AG51" s="131"/>
      <c r="AH51" s="147"/>
      <c r="AI51" s="131"/>
      <c r="AJ51" s="147"/>
      <c r="AK51" s="131"/>
      <c r="AL51" s="147"/>
      <c r="AM51" s="131"/>
      <c r="AN51" s="147"/>
      <c r="AO51" s="131"/>
      <c r="AP51" s="148"/>
      <c r="AQ51" s="279"/>
      <c r="AR51" s="204" t="s">
        <v>29</v>
      </c>
      <c r="AS51" s="259"/>
      <c r="AT51" s="260"/>
      <c r="AU51" s="259"/>
      <c r="AV51" s="260"/>
      <c r="AW51" s="261"/>
      <c r="AX51" s="262"/>
      <c r="AY51" s="261"/>
      <c r="AZ51" s="262"/>
      <c r="BA51" s="259"/>
      <c r="BB51" s="260"/>
      <c r="BC51" s="259"/>
      <c r="BD51" s="260"/>
      <c r="BE51" s="261"/>
      <c r="BF51" s="262"/>
      <c r="BG51" s="261"/>
      <c r="BH51" s="262"/>
      <c r="BI51" s="259"/>
      <c r="BJ51" s="260"/>
      <c r="BK51" s="259"/>
      <c r="BL51" s="260"/>
      <c r="BM51" s="261"/>
      <c r="BN51" s="262"/>
      <c r="BO51" s="270"/>
      <c r="BP51" s="269"/>
      <c r="BQ51" s="259"/>
      <c r="BR51" s="260"/>
      <c r="BS51" s="259"/>
      <c r="BT51" s="260"/>
      <c r="BU51" s="261"/>
      <c r="BV51" s="262"/>
      <c r="BW51" s="261"/>
      <c r="BX51" s="262"/>
      <c r="BY51" s="259"/>
      <c r="BZ51" s="260"/>
      <c r="CA51" s="259"/>
      <c r="CB51" s="260"/>
      <c r="CC51" s="261"/>
      <c r="CD51" s="262"/>
      <c r="CE51" s="261"/>
      <c r="CF51" s="262"/>
      <c r="CG51" s="259"/>
      <c r="CH51" s="260"/>
      <c r="CI51" s="259"/>
      <c r="CJ51" s="260"/>
      <c r="CK51" s="261"/>
      <c r="CL51" s="262"/>
      <c r="CM51" s="261"/>
      <c r="CN51" s="262"/>
      <c r="CO51" s="259"/>
      <c r="CP51" s="260"/>
      <c r="CQ51" s="259"/>
      <c r="CR51" s="260"/>
      <c r="CS51" s="261"/>
      <c r="CT51" s="262"/>
      <c r="CU51" s="261"/>
      <c r="CV51" s="262"/>
      <c r="CW51" s="259"/>
      <c r="CX51" s="260"/>
      <c r="CY51" s="259"/>
      <c r="CZ51" s="259"/>
      <c r="DA51" s="261"/>
      <c r="DB51" s="262"/>
      <c r="DC51" s="261"/>
      <c r="DD51" s="262"/>
      <c r="DE51" s="259"/>
      <c r="DF51" s="260"/>
      <c r="DG51" s="259"/>
      <c r="DH51" s="259"/>
      <c r="DI51" s="261"/>
      <c r="DJ51" s="262"/>
      <c r="DK51" s="261"/>
      <c r="DL51" s="262"/>
      <c r="DN51" s="323">
        <f t="shared" si="16"/>
        <v>47484</v>
      </c>
      <c r="DO51" s="140"/>
      <c r="DP51" s="323">
        <f t="shared" si="17"/>
        <v>47484</v>
      </c>
      <c r="DR51" s="131">
        <f t="shared" si="18"/>
        <v>0</v>
      </c>
      <c r="DS51" s="148" t="str">
        <f t="shared" si="19"/>
        <v/>
      </c>
    </row>
    <row r="52" spans="1:123" ht="22.9" customHeight="1">
      <c r="B52" s="193" t="s">
        <v>165</v>
      </c>
      <c r="C52" s="173" t="s">
        <v>251</v>
      </c>
      <c r="D52" s="174" t="s">
        <v>135</v>
      </c>
      <c r="E52" s="211" t="s">
        <v>96</v>
      </c>
      <c r="F52" s="176" t="s">
        <v>246</v>
      </c>
      <c r="G52" s="176" t="s">
        <v>66</v>
      </c>
      <c r="H52" s="182">
        <v>1</v>
      </c>
      <c r="I52" s="170">
        <f t="shared" si="11"/>
        <v>0</v>
      </c>
      <c r="J52" s="171">
        <f t="shared" si="12"/>
        <v>0</v>
      </c>
      <c r="K52" s="426">
        <f t="shared" si="13"/>
        <v>0</v>
      </c>
      <c r="L52" s="427"/>
      <c r="M52" s="253">
        <f t="shared" si="14"/>
        <v>47484</v>
      </c>
      <c r="N52" s="248">
        <f t="shared" si="15"/>
        <v>47484</v>
      </c>
      <c r="P52" s="202" t="s">
        <v>288</v>
      </c>
      <c r="Q52" s="131"/>
      <c r="R52" s="147"/>
      <c r="S52" s="132"/>
      <c r="T52" s="133"/>
      <c r="U52" s="131"/>
      <c r="V52" s="147"/>
      <c r="W52" s="131"/>
      <c r="X52" s="147"/>
      <c r="Y52" s="131"/>
      <c r="Z52" s="147"/>
      <c r="AA52" s="131"/>
      <c r="AB52" s="147"/>
      <c r="AC52" s="131"/>
      <c r="AD52" s="147"/>
      <c r="AE52" s="131"/>
      <c r="AF52" s="147"/>
      <c r="AG52" s="131"/>
      <c r="AH52" s="147"/>
      <c r="AI52" s="131"/>
      <c r="AJ52" s="147"/>
      <c r="AK52" s="131"/>
      <c r="AL52" s="147"/>
      <c r="AM52" s="131"/>
      <c r="AN52" s="147"/>
      <c r="AO52" s="131"/>
      <c r="AP52" s="148"/>
      <c r="AQ52" s="279"/>
      <c r="AR52" s="202" t="s">
        <v>288</v>
      </c>
      <c r="AS52" s="259"/>
      <c r="AT52" s="260"/>
      <c r="AU52" s="259"/>
      <c r="AV52" s="260"/>
      <c r="AW52" s="261"/>
      <c r="AX52" s="262"/>
      <c r="AY52" s="261"/>
      <c r="AZ52" s="262"/>
      <c r="BA52" s="259"/>
      <c r="BB52" s="260"/>
      <c r="BC52" s="259"/>
      <c r="BD52" s="260"/>
      <c r="BE52" s="261"/>
      <c r="BF52" s="262"/>
      <c r="BG52" s="261"/>
      <c r="BH52" s="262"/>
      <c r="BI52" s="259"/>
      <c r="BJ52" s="260"/>
      <c r="BK52" s="259"/>
      <c r="BL52" s="260"/>
      <c r="BM52" s="261"/>
      <c r="BN52" s="262"/>
      <c r="BO52" s="270"/>
      <c r="BP52" s="269"/>
      <c r="BQ52" s="259"/>
      <c r="BR52" s="260"/>
      <c r="BS52" s="259"/>
      <c r="BT52" s="260"/>
      <c r="BU52" s="261"/>
      <c r="BV52" s="262"/>
      <c r="BW52" s="261"/>
      <c r="BX52" s="262"/>
      <c r="BY52" s="259"/>
      <c r="BZ52" s="260"/>
      <c r="CA52" s="259"/>
      <c r="CB52" s="260"/>
      <c r="CC52" s="261"/>
      <c r="CD52" s="262"/>
      <c r="CE52" s="261"/>
      <c r="CF52" s="262"/>
      <c r="CG52" s="259"/>
      <c r="CH52" s="260"/>
      <c r="CI52" s="259"/>
      <c r="CJ52" s="260"/>
      <c r="CK52" s="261"/>
      <c r="CL52" s="262"/>
      <c r="CM52" s="261"/>
      <c r="CN52" s="262"/>
      <c r="CO52" s="259"/>
      <c r="CP52" s="260"/>
      <c r="CQ52" s="259"/>
      <c r="CR52" s="260"/>
      <c r="CS52" s="261"/>
      <c r="CT52" s="262"/>
      <c r="CU52" s="261"/>
      <c r="CV52" s="262"/>
      <c r="CW52" s="259"/>
      <c r="CX52" s="260"/>
      <c r="CY52" s="259"/>
      <c r="CZ52" s="259"/>
      <c r="DA52" s="261"/>
      <c r="DB52" s="262"/>
      <c r="DC52" s="261"/>
      <c r="DD52" s="262"/>
      <c r="DE52" s="259"/>
      <c r="DF52" s="260"/>
      <c r="DG52" s="259"/>
      <c r="DH52" s="259"/>
      <c r="DI52" s="261"/>
      <c r="DJ52" s="262"/>
      <c r="DK52" s="261"/>
      <c r="DL52" s="262"/>
      <c r="DN52" s="323">
        <f t="shared" si="16"/>
        <v>47484</v>
      </c>
      <c r="DO52" s="140"/>
      <c r="DP52" s="323">
        <f t="shared" si="17"/>
        <v>47484</v>
      </c>
      <c r="DR52" s="131">
        <f t="shared" si="18"/>
        <v>0</v>
      </c>
      <c r="DS52" s="148" t="str">
        <f t="shared" si="19"/>
        <v/>
      </c>
    </row>
    <row r="53" spans="1:123" ht="22.9" customHeight="1" thickBot="1">
      <c r="B53" s="193"/>
      <c r="C53" s="173"/>
      <c r="D53" s="174" t="s">
        <v>136</v>
      </c>
      <c r="E53" s="211" t="s">
        <v>320</v>
      </c>
      <c r="F53" s="176" t="s">
        <v>247</v>
      </c>
      <c r="G53" s="176" t="s">
        <v>66</v>
      </c>
      <c r="H53" s="182">
        <v>1</v>
      </c>
      <c r="I53" s="170">
        <f t="shared" si="11"/>
        <v>0</v>
      </c>
      <c r="J53" s="171">
        <f t="shared" si="12"/>
        <v>0</v>
      </c>
      <c r="K53" s="426">
        <f t="shared" si="13"/>
        <v>0</v>
      </c>
      <c r="L53" s="427"/>
      <c r="M53" s="253">
        <f t="shared" si="14"/>
        <v>47484</v>
      </c>
      <c r="N53" s="248">
        <f t="shared" si="15"/>
        <v>47484</v>
      </c>
      <c r="P53" s="202" t="s">
        <v>289</v>
      </c>
      <c r="Q53" s="131"/>
      <c r="R53" s="147"/>
      <c r="S53" s="132"/>
      <c r="T53" s="133"/>
      <c r="U53" s="131"/>
      <c r="V53" s="147"/>
      <c r="W53" s="131"/>
      <c r="X53" s="147"/>
      <c r="Y53" s="131"/>
      <c r="Z53" s="147"/>
      <c r="AA53" s="131"/>
      <c r="AB53" s="147"/>
      <c r="AC53" s="131"/>
      <c r="AD53" s="147"/>
      <c r="AE53" s="131"/>
      <c r="AF53" s="147"/>
      <c r="AG53" s="131"/>
      <c r="AH53" s="147"/>
      <c r="AI53" s="131"/>
      <c r="AJ53" s="147"/>
      <c r="AK53" s="131"/>
      <c r="AL53" s="147"/>
      <c r="AM53" s="131"/>
      <c r="AN53" s="147"/>
      <c r="AO53" s="131"/>
      <c r="AP53" s="148"/>
      <c r="AQ53" s="279"/>
      <c r="AR53" s="202" t="s">
        <v>289</v>
      </c>
      <c r="AS53" s="259"/>
      <c r="AT53" s="260"/>
      <c r="AU53" s="259"/>
      <c r="AV53" s="260"/>
      <c r="AW53" s="261"/>
      <c r="AX53" s="262"/>
      <c r="AY53" s="261"/>
      <c r="AZ53" s="262"/>
      <c r="BA53" s="259"/>
      <c r="BB53" s="260"/>
      <c r="BC53" s="259"/>
      <c r="BD53" s="260"/>
      <c r="BE53" s="261"/>
      <c r="BF53" s="262"/>
      <c r="BG53" s="261"/>
      <c r="BH53" s="262"/>
      <c r="BI53" s="259"/>
      <c r="BJ53" s="260"/>
      <c r="BK53" s="259"/>
      <c r="BL53" s="260"/>
      <c r="BM53" s="261"/>
      <c r="BN53" s="262"/>
      <c r="BO53" s="270"/>
      <c r="BP53" s="269"/>
      <c r="BQ53" s="259"/>
      <c r="BR53" s="260"/>
      <c r="BS53" s="259"/>
      <c r="BT53" s="260"/>
      <c r="BU53" s="261"/>
      <c r="BV53" s="262"/>
      <c r="BW53" s="261"/>
      <c r="BX53" s="262"/>
      <c r="BY53" s="259"/>
      <c r="BZ53" s="260"/>
      <c r="CA53" s="259"/>
      <c r="CB53" s="260"/>
      <c r="CC53" s="261"/>
      <c r="CD53" s="262"/>
      <c r="CE53" s="261"/>
      <c r="CF53" s="262"/>
      <c r="CG53" s="259"/>
      <c r="CH53" s="260"/>
      <c r="CI53" s="259"/>
      <c r="CJ53" s="260"/>
      <c r="CK53" s="261"/>
      <c r="CL53" s="262"/>
      <c r="CM53" s="261"/>
      <c r="CN53" s="262"/>
      <c r="CO53" s="259"/>
      <c r="CP53" s="260"/>
      <c r="CQ53" s="259"/>
      <c r="CR53" s="260"/>
      <c r="CS53" s="261"/>
      <c r="CT53" s="262"/>
      <c r="CU53" s="261"/>
      <c r="CV53" s="262"/>
      <c r="CW53" s="259"/>
      <c r="CX53" s="260"/>
      <c r="CY53" s="259"/>
      <c r="CZ53" s="259"/>
      <c r="DA53" s="261"/>
      <c r="DB53" s="262"/>
      <c r="DC53" s="261"/>
      <c r="DD53" s="262"/>
      <c r="DE53" s="259"/>
      <c r="DF53" s="260"/>
      <c r="DG53" s="259"/>
      <c r="DH53" s="259"/>
      <c r="DI53" s="261"/>
      <c r="DJ53" s="262"/>
      <c r="DK53" s="261"/>
      <c r="DL53" s="262"/>
      <c r="DN53" s="323">
        <f t="shared" si="16"/>
        <v>47484</v>
      </c>
      <c r="DO53" s="321"/>
      <c r="DP53" s="326">
        <f t="shared" si="17"/>
        <v>47484</v>
      </c>
      <c r="DR53" s="131">
        <f t="shared" si="18"/>
        <v>0</v>
      </c>
      <c r="DS53" s="148" t="str">
        <f t="shared" si="19"/>
        <v/>
      </c>
    </row>
    <row r="54" spans="1:123" ht="22.9" customHeight="1" thickBot="1">
      <c r="B54" s="193" t="s">
        <v>359</v>
      </c>
      <c r="C54" s="173" t="s">
        <v>362</v>
      </c>
      <c r="D54" s="174" t="s">
        <v>360</v>
      </c>
      <c r="E54" s="211" t="s">
        <v>361</v>
      </c>
      <c r="F54" s="176" t="s">
        <v>369</v>
      </c>
      <c r="G54" s="176" t="s">
        <v>66</v>
      </c>
      <c r="H54" s="182" t="s">
        <v>33</v>
      </c>
      <c r="I54" s="336">
        <f>IF($M$2=S$5,Q54,IF($M$2=U$5,S54,IF($M$2=W$5,U54,IF($M$2=Y$5,W54,IF($M$2=AA$5,Y54,IF($M$2=AC$5,AA54,IF($M$2=AE$5,AC54,IF($M$2=AG$5,AE54,IF($M$2=AI$5,AG54,IF($M$2=AK$5,AI54,IF($M$2=AM$5,AK54,IF($M$2=AO$5,AM54,""))))))))))))</f>
        <v>0</v>
      </c>
      <c r="J54" s="337">
        <f t="shared" si="12"/>
        <v>0</v>
      </c>
      <c r="K54" s="426">
        <f>IF(R54&gt;0,R54,IF(T54&gt;0,T54,IF(V54&gt;0,V54,IF(X54&gt;0,X54,IF(Z54&gt;0,Z54,IF(AB54&gt;0,AB54,IF(AD54&gt;0,AD54,IF(AF54&gt;0,AF54,IF(AH54&gt;0,AH54,IF(AJ54&gt;0,AJ54,IF(AL54&gt;0,AL54,IF(AN54&gt;0,AN54,IF(AP54&gt;0,AP54,0)))))))))))))</f>
        <v>0</v>
      </c>
      <c r="L54" s="427"/>
      <c r="M54" s="338">
        <f t="shared" si="14"/>
        <v>47484</v>
      </c>
      <c r="N54" s="339"/>
      <c r="P54" s="175" t="s">
        <v>361</v>
      </c>
      <c r="Q54" s="131"/>
      <c r="R54" s="147"/>
      <c r="S54" s="132"/>
      <c r="T54" s="133"/>
      <c r="U54" s="131"/>
      <c r="V54" s="147"/>
      <c r="W54" s="131"/>
      <c r="X54" s="147"/>
      <c r="Y54" s="131"/>
      <c r="Z54" s="147"/>
      <c r="AA54" s="131"/>
      <c r="AB54" s="147"/>
      <c r="AC54" s="131"/>
      <c r="AD54" s="147"/>
      <c r="AE54" s="131"/>
      <c r="AF54" s="147"/>
      <c r="AG54" s="131"/>
      <c r="AH54" s="147"/>
      <c r="AI54" s="131"/>
      <c r="AJ54" s="147"/>
      <c r="AK54" s="131"/>
      <c r="AL54" s="147"/>
      <c r="AM54" s="131"/>
      <c r="AN54" s="147"/>
      <c r="AO54" s="131"/>
      <c r="AP54" s="148"/>
      <c r="AQ54" s="279"/>
      <c r="AR54" s="175" t="s">
        <v>361</v>
      </c>
      <c r="AS54" s="259"/>
      <c r="AT54" s="260"/>
      <c r="AU54" s="259"/>
      <c r="AV54" s="260"/>
      <c r="AW54" s="261"/>
      <c r="AX54" s="262"/>
      <c r="AY54" s="261"/>
      <c r="AZ54" s="262"/>
      <c r="BA54" s="259"/>
      <c r="BB54" s="260"/>
      <c r="BC54" s="259"/>
      <c r="BD54" s="260"/>
      <c r="BE54" s="261"/>
      <c r="BF54" s="262"/>
      <c r="BG54" s="261"/>
      <c r="BH54" s="262"/>
      <c r="BI54" s="259"/>
      <c r="BJ54" s="260"/>
      <c r="BK54" s="259"/>
      <c r="BL54" s="260"/>
      <c r="BM54" s="261"/>
      <c r="BN54" s="262"/>
      <c r="BO54" s="270"/>
      <c r="BP54" s="269"/>
      <c r="BQ54" s="259"/>
      <c r="BR54" s="260"/>
      <c r="BS54" s="259"/>
      <c r="BT54" s="260"/>
      <c r="BU54" s="261"/>
      <c r="BV54" s="262"/>
      <c r="BW54" s="261"/>
      <c r="BX54" s="262"/>
      <c r="BY54" s="259"/>
      <c r="BZ54" s="260"/>
      <c r="CA54" s="259"/>
      <c r="CB54" s="260"/>
      <c r="CC54" s="261"/>
      <c r="CD54" s="262"/>
      <c r="CE54" s="261"/>
      <c r="CF54" s="262"/>
      <c r="CG54" s="259"/>
      <c r="CH54" s="260"/>
      <c r="CI54" s="259"/>
      <c r="CJ54" s="260"/>
      <c r="CK54" s="261"/>
      <c r="CL54" s="262"/>
      <c r="CM54" s="261"/>
      <c r="CN54" s="262"/>
      <c r="CO54" s="259"/>
      <c r="CP54" s="260"/>
      <c r="CQ54" s="259"/>
      <c r="CR54" s="260"/>
      <c r="CS54" s="261"/>
      <c r="CT54" s="262"/>
      <c r="CU54" s="261"/>
      <c r="CV54" s="262"/>
      <c r="CW54" s="259"/>
      <c r="CX54" s="260"/>
      <c r="CY54" s="259"/>
      <c r="CZ54" s="259"/>
      <c r="DA54" s="261"/>
      <c r="DB54" s="262"/>
      <c r="DC54" s="261"/>
      <c r="DD54" s="262"/>
      <c r="DE54" s="259"/>
      <c r="DF54" s="260"/>
      <c r="DG54" s="259"/>
      <c r="DH54" s="259"/>
      <c r="DI54" s="261"/>
      <c r="DJ54" s="262"/>
      <c r="DK54" s="261"/>
      <c r="DL54" s="262"/>
      <c r="DN54" s="323">
        <f t="shared" si="16"/>
        <v>47484</v>
      </c>
      <c r="DO54" s="321"/>
      <c r="DP54" s="326">
        <f t="shared" si="17"/>
        <v>47484</v>
      </c>
      <c r="DR54" s="131">
        <f t="shared" si="18"/>
        <v>0</v>
      </c>
      <c r="DS54" s="148" t="str">
        <f>IF(K54&gt;0,K54,"")</f>
        <v/>
      </c>
    </row>
    <row r="55" spans="1:123" s="140" customFormat="1" ht="5.25" customHeight="1">
      <c r="A55" s="142"/>
      <c r="B55" s="460"/>
      <c r="C55" s="460"/>
      <c r="D55" s="460"/>
      <c r="E55" s="460"/>
      <c r="F55" s="460"/>
      <c r="G55" s="460"/>
      <c r="H55" s="460"/>
      <c r="I55" s="460"/>
      <c r="J55" s="460"/>
      <c r="K55" s="460"/>
      <c r="L55" s="460"/>
      <c r="M55" s="460"/>
      <c r="N55" s="251"/>
      <c r="AQ55" s="151"/>
      <c r="AS55" s="151"/>
    </row>
    <row r="56" spans="1:123" s="140" customFormat="1" ht="11.25" customHeight="1">
      <c r="A56" s="142"/>
      <c r="B56" s="194"/>
      <c r="C56" s="163"/>
      <c r="D56" s="164"/>
      <c r="E56" s="458" t="s">
        <v>324</v>
      </c>
      <c r="F56" s="458"/>
      <c r="G56" s="458"/>
      <c r="H56" s="458"/>
      <c r="I56" s="458"/>
      <c r="J56" s="458"/>
      <c r="K56" s="458"/>
      <c r="L56" s="458"/>
      <c r="M56" s="247">
        <v>47484</v>
      </c>
      <c r="N56" s="252"/>
      <c r="AQ56" s="151"/>
      <c r="AS56" s="151"/>
    </row>
    <row r="57" spans="1:123" s="140" customFormat="1">
      <c r="A57" s="142"/>
      <c r="B57" s="194"/>
      <c r="C57" s="163"/>
      <c r="D57" s="164"/>
      <c r="H57" s="165"/>
      <c r="M57" s="165"/>
      <c r="N57" s="165"/>
      <c r="AQ57" s="151"/>
      <c r="AS57" s="151"/>
    </row>
    <row r="58" spans="1:123" s="140" customFormat="1">
      <c r="A58" s="142"/>
      <c r="B58" s="194"/>
      <c r="C58" s="163"/>
      <c r="D58" s="164"/>
      <c r="H58" s="165"/>
      <c r="M58" s="165"/>
      <c r="N58" s="165"/>
      <c r="AQ58" s="151"/>
      <c r="AS58" s="151"/>
    </row>
    <row r="59" spans="1:123" s="140" customFormat="1">
      <c r="A59" s="142"/>
      <c r="B59" s="194"/>
      <c r="C59" s="163"/>
      <c r="D59" s="164"/>
      <c r="H59" s="165"/>
      <c r="M59" s="165"/>
      <c r="N59" s="165"/>
      <c r="AQ59" s="151"/>
      <c r="AS59" s="151"/>
    </row>
    <row r="60" spans="1:123" s="140" customFormat="1">
      <c r="A60" s="142"/>
      <c r="B60" s="194"/>
      <c r="C60" s="163"/>
      <c r="D60" s="164"/>
      <c r="H60" s="165"/>
      <c r="M60" s="165"/>
      <c r="N60" s="165"/>
      <c r="AQ60" s="151"/>
      <c r="AS60" s="151"/>
    </row>
    <row r="61" spans="1:123" s="140" customFormat="1">
      <c r="A61" s="142"/>
      <c r="B61" s="194"/>
      <c r="C61" s="163"/>
      <c r="D61" s="164"/>
      <c r="H61" s="165"/>
      <c r="M61" s="165"/>
      <c r="N61" s="165"/>
      <c r="AQ61" s="151"/>
      <c r="AS61" s="151"/>
    </row>
    <row r="62" spans="1:123" s="140" customFormat="1">
      <c r="A62" s="142"/>
      <c r="B62" s="194"/>
      <c r="C62" s="163"/>
      <c r="D62" s="164"/>
      <c r="H62" s="165"/>
      <c r="M62" s="165"/>
      <c r="N62" s="165"/>
      <c r="AQ62" s="151"/>
      <c r="AS62" s="151"/>
    </row>
    <row r="63" spans="1:123" s="140" customFormat="1">
      <c r="A63" s="142"/>
      <c r="B63" s="194"/>
      <c r="C63" s="163"/>
      <c r="D63" s="164"/>
      <c r="H63" s="165"/>
      <c r="M63" s="165"/>
      <c r="N63" s="165"/>
      <c r="AQ63" s="151"/>
      <c r="AS63" s="151"/>
    </row>
    <row r="64" spans="1:123" s="140" customFormat="1">
      <c r="A64" s="142"/>
      <c r="B64" s="194"/>
      <c r="C64" s="163"/>
      <c r="D64" s="164"/>
      <c r="H64" s="165"/>
      <c r="M64" s="165"/>
      <c r="N64" s="165"/>
      <c r="AQ64" s="151"/>
      <c r="AS64" s="151"/>
    </row>
    <row r="65" spans="1:45" s="140" customFormat="1">
      <c r="A65" s="142"/>
      <c r="B65" s="194"/>
      <c r="C65" s="163"/>
      <c r="D65" s="164"/>
      <c r="H65" s="165"/>
      <c r="M65" s="165"/>
      <c r="N65" s="165"/>
      <c r="AQ65" s="151"/>
      <c r="AS65" s="151"/>
    </row>
    <row r="66" spans="1:45" s="140" customFormat="1">
      <c r="A66" s="142"/>
      <c r="B66" s="194"/>
      <c r="C66" s="163"/>
      <c r="D66" s="164"/>
      <c r="H66" s="165"/>
      <c r="M66" s="165"/>
      <c r="N66" s="165"/>
      <c r="AQ66" s="151"/>
      <c r="AS66" s="151"/>
    </row>
    <row r="67" spans="1:45" s="140" customFormat="1">
      <c r="A67" s="142"/>
      <c r="B67" s="194"/>
      <c r="C67" s="163"/>
      <c r="D67" s="164"/>
      <c r="H67" s="165"/>
      <c r="M67" s="165"/>
      <c r="N67" s="165"/>
      <c r="AQ67" s="151"/>
      <c r="AS67" s="151"/>
    </row>
    <row r="68" spans="1:45" s="140" customFormat="1">
      <c r="A68" s="142"/>
      <c r="B68" s="194"/>
      <c r="C68" s="163"/>
      <c r="D68" s="164"/>
      <c r="H68" s="165"/>
      <c r="M68" s="165"/>
      <c r="N68" s="165"/>
      <c r="AQ68" s="151"/>
      <c r="AS68" s="151"/>
    </row>
    <row r="69" spans="1:45" s="140" customFormat="1">
      <c r="A69" s="142"/>
      <c r="B69" s="194"/>
      <c r="C69" s="163"/>
      <c r="D69" s="164"/>
      <c r="H69" s="165"/>
      <c r="M69" s="165"/>
      <c r="N69" s="165"/>
      <c r="AQ69" s="151"/>
      <c r="AS69" s="151"/>
    </row>
    <row r="70" spans="1:45" s="140" customFormat="1">
      <c r="A70" s="142"/>
      <c r="B70" s="194"/>
      <c r="C70" s="163"/>
      <c r="D70" s="164"/>
      <c r="H70" s="165"/>
      <c r="M70" s="165"/>
      <c r="N70" s="165"/>
      <c r="AQ70" s="151"/>
      <c r="AS70" s="151"/>
    </row>
    <row r="71" spans="1:45" s="140" customFormat="1">
      <c r="A71" s="142"/>
      <c r="B71" s="194"/>
      <c r="C71" s="163"/>
      <c r="D71" s="164"/>
      <c r="H71" s="165"/>
      <c r="M71" s="165"/>
      <c r="N71" s="165"/>
      <c r="AQ71" s="151"/>
      <c r="AS71" s="151"/>
    </row>
    <row r="72" spans="1:45" s="140" customFormat="1">
      <c r="A72" s="142"/>
      <c r="B72" s="194"/>
      <c r="C72" s="163"/>
      <c r="D72" s="164"/>
      <c r="H72" s="165"/>
      <c r="M72" s="165"/>
      <c r="N72" s="165"/>
      <c r="AQ72" s="151"/>
      <c r="AS72" s="151"/>
    </row>
    <row r="73" spans="1:45" s="140" customFormat="1">
      <c r="A73" s="142"/>
      <c r="B73" s="194"/>
      <c r="C73" s="163"/>
      <c r="D73" s="164"/>
      <c r="H73" s="165"/>
      <c r="M73" s="165"/>
      <c r="N73" s="165"/>
      <c r="AQ73" s="151"/>
      <c r="AS73" s="151"/>
    </row>
    <row r="74" spans="1:45" s="140" customFormat="1">
      <c r="A74" s="142"/>
      <c r="B74" s="194"/>
      <c r="C74" s="163"/>
      <c r="D74" s="164"/>
      <c r="H74" s="165"/>
      <c r="M74" s="165"/>
      <c r="N74" s="165"/>
      <c r="AQ74" s="151"/>
      <c r="AS74" s="151"/>
    </row>
    <row r="75" spans="1:45" s="140" customFormat="1">
      <c r="A75" s="142"/>
      <c r="B75" s="194"/>
      <c r="C75" s="163"/>
      <c r="D75" s="164"/>
      <c r="H75" s="165"/>
      <c r="M75" s="165"/>
      <c r="N75" s="165"/>
      <c r="AQ75" s="151"/>
      <c r="AS75" s="151"/>
    </row>
    <row r="76" spans="1:45" s="140" customFormat="1">
      <c r="A76" s="142"/>
      <c r="B76" s="194"/>
      <c r="C76" s="163"/>
      <c r="D76" s="164"/>
      <c r="H76" s="165"/>
      <c r="M76" s="165"/>
      <c r="N76" s="165"/>
      <c r="AQ76" s="151"/>
      <c r="AS76" s="151"/>
    </row>
    <row r="77" spans="1:45" s="140" customFormat="1">
      <c r="A77" s="142"/>
      <c r="B77" s="194"/>
      <c r="C77" s="163"/>
      <c r="D77" s="164"/>
      <c r="H77" s="165"/>
      <c r="M77" s="165"/>
      <c r="N77" s="165"/>
      <c r="AQ77" s="151"/>
      <c r="AS77" s="151"/>
    </row>
    <row r="78" spans="1:45" s="140" customFormat="1">
      <c r="A78" s="142"/>
      <c r="B78" s="194"/>
      <c r="C78" s="163"/>
      <c r="D78" s="164"/>
      <c r="H78" s="165"/>
      <c r="M78" s="165"/>
      <c r="N78" s="165"/>
      <c r="AQ78" s="151"/>
      <c r="AS78" s="151"/>
    </row>
    <row r="79" spans="1:45" s="140" customFormat="1">
      <c r="A79" s="142"/>
      <c r="B79" s="194"/>
      <c r="C79" s="163"/>
      <c r="D79" s="164"/>
      <c r="H79" s="165"/>
      <c r="M79" s="165"/>
      <c r="N79" s="165"/>
      <c r="AQ79" s="151"/>
      <c r="AS79" s="151"/>
    </row>
    <row r="80" spans="1:45" s="140" customFormat="1">
      <c r="A80" s="142"/>
      <c r="B80" s="194"/>
      <c r="C80" s="163"/>
      <c r="D80" s="164"/>
      <c r="H80" s="165"/>
      <c r="M80" s="165"/>
      <c r="N80" s="165"/>
      <c r="AQ80" s="151"/>
      <c r="AS80" s="151"/>
    </row>
    <row r="81" spans="1:45" s="140" customFormat="1">
      <c r="A81" s="142"/>
      <c r="B81" s="194"/>
      <c r="C81" s="163"/>
      <c r="D81" s="164"/>
      <c r="H81" s="165"/>
      <c r="M81" s="165"/>
      <c r="N81" s="165"/>
      <c r="AQ81" s="151"/>
      <c r="AS81" s="151"/>
    </row>
    <row r="82" spans="1:45" s="140" customFormat="1">
      <c r="A82" s="142"/>
      <c r="B82" s="194"/>
      <c r="C82" s="163"/>
      <c r="D82" s="164"/>
      <c r="H82" s="165"/>
      <c r="M82" s="165"/>
      <c r="N82" s="165"/>
      <c r="AQ82" s="151"/>
      <c r="AS82" s="151"/>
    </row>
    <row r="83" spans="1:45" s="140" customFormat="1">
      <c r="A83" s="142"/>
      <c r="B83" s="194"/>
      <c r="C83" s="163"/>
      <c r="D83" s="164"/>
      <c r="H83" s="165"/>
      <c r="M83" s="165"/>
      <c r="N83" s="165"/>
      <c r="AQ83" s="151"/>
      <c r="AS83" s="151"/>
    </row>
    <row r="84" spans="1:45" s="140" customFormat="1">
      <c r="A84" s="142"/>
      <c r="B84" s="194"/>
      <c r="C84" s="163"/>
      <c r="D84" s="164"/>
      <c r="H84" s="165"/>
      <c r="M84" s="165"/>
      <c r="N84" s="165"/>
      <c r="AQ84" s="151"/>
      <c r="AS84" s="151"/>
    </row>
    <row r="85" spans="1:45" s="140" customFormat="1">
      <c r="A85" s="142"/>
      <c r="B85" s="194"/>
      <c r="C85" s="163"/>
      <c r="D85" s="164"/>
      <c r="H85" s="165"/>
      <c r="M85" s="165"/>
      <c r="N85" s="165"/>
      <c r="AQ85" s="151"/>
      <c r="AS85" s="151"/>
    </row>
    <row r="86" spans="1:45" s="140" customFormat="1">
      <c r="A86" s="142"/>
      <c r="B86" s="194"/>
      <c r="C86" s="163"/>
      <c r="D86" s="164"/>
      <c r="H86" s="165"/>
      <c r="M86" s="165"/>
      <c r="N86" s="165"/>
      <c r="AQ86" s="151"/>
      <c r="AS86" s="151"/>
    </row>
    <row r="87" spans="1:45" s="140" customFormat="1">
      <c r="A87" s="142"/>
      <c r="B87" s="194"/>
      <c r="C87" s="163"/>
      <c r="D87" s="164"/>
      <c r="H87" s="165"/>
      <c r="M87" s="165"/>
      <c r="N87" s="165"/>
      <c r="AQ87" s="151"/>
      <c r="AS87" s="151"/>
    </row>
    <row r="88" spans="1:45" s="140" customFormat="1">
      <c r="A88" s="142"/>
      <c r="B88" s="194"/>
      <c r="C88" s="163"/>
      <c r="D88" s="164"/>
      <c r="H88" s="165"/>
      <c r="M88" s="165"/>
      <c r="N88" s="165"/>
      <c r="AQ88" s="151"/>
      <c r="AS88" s="151"/>
    </row>
    <row r="89" spans="1:45" s="140" customFormat="1">
      <c r="A89" s="142"/>
      <c r="B89" s="194"/>
      <c r="C89" s="163"/>
      <c r="D89" s="164"/>
      <c r="H89" s="165"/>
      <c r="M89" s="165"/>
      <c r="N89" s="165"/>
      <c r="AQ89" s="151"/>
      <c r="AS89" s="151"/>
    </row>
    <row r="90" spans="1:45" s="140" customFormat="1">
      <c r="A90" s="142"/>
      <c r="B90" s="194"/>
      <c r="C90" s="163"/>
      <c r="D90" s="164"/>
      <c r="H90" s="165"/>
      <c r="M90" s="165"/>
      <c r="N90" s="165"/>
      <c r="AQ90" s="151"/>
      <c r="AS90" s="151"/>
    </row>
    <row r="91" spans="1:45" s="140" customFormat="1">
      <c r="A91" s="142"/>
      <c r="B91" s="194"/>
      <c r="C91" s="163"/>
      <c r="D91" s="164"/>
      <c r="H91" s="165"/>
      <c r="M91" s="165"/>
      <c r="N91" s="165"/>
      <c r="AQ91" s="151"/>
      <c r="AS91" s="151"/>
    </row>
    <row r="92" spans="1:45" s="140" customFormat="1">
      <c r="A92" s="142"/>
      <c r="B92" s="194"/>
      <c r="C92" s="163"/>
      <c r="D92" s="164"/>
      <c r="H92" s="165"/>
      <c r="M92" s="165"/>
      <c r="N92" s="165"/>
      <c r="AQ92" s="151"/>
      <c r="AS92" s="151"/>
    </row>
    <row r="93" spans="1:45" s="140" customFormat="1">
      <c r="A93" s="142"/>
      <c r="B93" s="194"/>
      <c r="C93" s="163"/>
      <c r="D93" s="164"/>
      <c r="H93" s="165"/>
      <c r="M93" s="165"/>
      <c r="N93" s="165"/>
      <c r="AQ93" s="151"/>
      <c r="AS93" s="151"/>
    </row>
    <row r="94" spans="1:45" s="140" customFormat="1">
      <c r="A94" s="142"/>
      <c r="B94" s="194"/>
      <c r="C94" s="163"/>
      <c r="D94" s="164"/>
      <c r="H94" s="165"/>
      <c r="M94" s="165"/>
      <c r="N94" s="165"/>
      <c r="AQ94" s="151"/>
      <c r="AS94" s="151"/>
    </row>
    <row r="95" spans="1:45" s="140" customFormat="1">
      <c r="A95" s="142"/>
      <c r="B95" s="194"/>
      <c r="C95" s="163"/>
      <c r="D95" s="164"/>
      <c r="H95" s="165"/>
      <c r="M95" s="165"/>
      <c r="N95" s="165"/>
      <c r="AQ95" s="151"/>
      <c r="AS95" s="151"/>
    </row>
    <row r="96" spans="1:45" s="140" customFormat="1">
      <c r="A96" s="142"/>
      <c r="B96" s="194"/>
      <c r="C96" s="163"/>
      <c r="D96" s="164"/>
      <c r="H96" s="165"/>
      <c r="M96" s="165"/>
      <c r="N96" s="165"/>
      <c r="AQ96" s="151"/>
      <c r="AS96" s="151"/>
    </row>
    <row r="97" spans="1:45" s="140" customFormat="1">
      <c r="A97" s="142"/>
      <c r="B97" s="194"/>
      <c r="C97" s="163"/>
      <c r="D97" s="164"/>
      <c r="H97" s="165"/>
      <c r="M97" s="165"/>
      <c r="N97" s="165"/>
      <c r="AQ97" s="151"/>
      <c r="AS97" s="151"/>
    </row>
    <row r="98" spans="1:45" s="140" customFormat="1">
      <c r="A98" s="142"/>
      <c r="B98" s="194"/>
      <c r="C98" s="163"/>
      <c r="D98" s="164"/>
      <c r="H98" s="165"/>
      <c r="M98" s="165"/>
      <c r="N98" s="165"/>
      <c r="AQ98" s="151"/>
      <c r="AS98" s="151"/>
    </row>
    <row r="99" spans="1:45" s="140" customFormat="1">
      <c r="A99" s="142"/>
      <c r="B99" s="194"/>
      <c r="C99" s="163"/>
      <c r="D99" s="164"/>
      <c r="H99" s="165"/>
      <c r="M99" s="165"/>
      <c r="N99" s="165"/>
      <c r="AQ99" s="151"/>
      <c r="AS99" s="151"/>
    </row>
    <row r="100" spans="1:45" s="140" customFormat="1">
      <c r="A100" s="142"/>
      <c r="B100" s="194"/>
      <c r="C100" s="163"/>
      <c r="D100" s="164"/>
      <c r="H100" s="165"/>
      <c r="M100" s="165"/>
      <c r="N100" s="165"/>
      <c r="AQ100" s="151"/>
      <c r="AS100" s="151"/>
    </row>
    <row r="101" spans="1:45" s="140" customFormat="1">
      <c r="A101" s="142"/>
      <c r="B101" s="194"/>
      <c r="C101" s="163"/>
      <c r="D101" s="164"/>
      <c r="H101" s="165"/>
      <c r="M101" s="165"/>
      <c r="N101" s="165"/>
      <c r="AQ101" s="151"/>
      <c r="AS101" s="151"/>
    </row>
    <row r="102" spans="1:45" s="140" customFormat="1">
      <c r="A102" s="142"/>
      <c r="B102" s="194"/>
      <c r="C102" s="163"/>
      <c r="D102" s="164"/>
      <c r="H102" s="165"/>
      <c r="M102" s="165"/>
      <c r="N102" s="165"/>
      <c r="AQ102" s="151"/>
      <c r="AS102" s="151"/>
    </row>
    <row r="103" spans="1:45" s="140" customFormat="1">
      <c r="A103" s="142"/>
      <c r="B103" s="194"/>
      <c r="C103" s="163"/>
      <c r="D103" s="164"/>
      <c r="H103" s="165"/>
      <c r="M103" s="165"/>
      <c r="N103" s="165"/>
      <c r="AQ103" s="151"/>
      <c r="AS103" s="151"/>
    </row>
    <row r="104" spans="1:45" s="140" customFormat="1">
      <c r="A104" s="142"/>
      <c r="B104" s="194"/>
      <c r="C104" s="163"/>
      <c r="D104" s="164"/>
      <c r="H104" s="165"/>
      <c r="M104" s="165"/>
      <c r="N104" s="165"/>
      <c r="AQ104" s="151"/>
      <c r="AS104" s="151"/>
    </row>
    <row r="105" spans="1:45" s="140" customFormat="1">
      <c r="A105" s="142"/>
      <c r="B105" s="194"/>
      <c r="C105" s="163"/>
      <c r="D105" s="164"/>
      <c r="H105" s="165"/>
      <c r="M105" s="165"/>
      <c r="N105" s="165"/>
      <c r="AQ105" s="151"/>
      <c r="AS105" s="151"/>
    </row>
    <row r="106" spans="1:45" s="140" customFormat="1">
      <c r="A106" s="142"/>
      <c r="B106" s="194"/>
      <c r="C106" s="163"/>
      <c r="D106" s="164"/>
      <c r="H106" s="165"/>
      <c r="M106" s="165"/>
      <c r="N106" s="165"/>
      <c r="AQ106" s="151"/>
      <c r="AS106" s="151"/>
    </row>
    <row r="107" spans="1:45" s="140" customFormat="1">
      <c r="A107" s="142"/>
      <c r="B107" s="194"/>
      <c r="C107" s="163"/>
      <c r="D107" s="164"/>
      <c r="H107" s="165"/>
      <c r="M107" s="165"/>
      <c r="N107" s="165"/>
      <c r="AQ107" s="151"/>
      <c r="AS107" s="151"/>
    </row>
    <row r="108" spans="1:45" s="140" customFormat="1">
      <c r="A108" s="142"/>
      <c r="B108" s="194"/>
      <c r="C108" s="163"/>
      <c r="D108" s="164"/>
      <c r="H108" s="165"/>
      <c r="M108" s="165"/>
      <c r="N108" s="165"/>
      <c r="AQ108" s="151"/>
      <c r="AS108" s="151"/>
    </row>
    <row r="109" spans="1:45" s="140" customFormat="1">
      <c r="A109" s="142"/>
      <c r="B109" s="194"/>
      <c r="C109" s="163"/>
      <c r="D109" s="164"/>
      <c r="H109" s="165"/>
      <c r="M109" s="165"/>
      <c r="N109" s="165"/>
      <c r="AQ109" s="151"/>
      <c r="AS109" s="151"/>
    </row>
    <row r="110" spans="1:45" s="140" customFormat="1">
      <c r="A110" s="142"/>
      <c r="B110" s="194"/>
      <c r="C110" s="163"/>
      <c r="D110" s="164"/>
      <c r="H110" s="165"/>
      <c r="M110" s="165"/>
      <c r="N110" s="165"/>
      <c r="AQ110" s="151"/>
      <c r="AS110" s="151"/>
    </row>
    <row r="111" spans="1:45" s="140" customFormat="1">
      <c r="A111" s="142"/>
      <c r="B111" s="194"/>
      <c r="C111" s="163"/>
      <c r="D111" s="164"/>
      <c r="H111" s="165"/>
      <c r="M111" s="165"/>
      <c r="N111" s="165"/>
      <c r="AQ111" s="151"/>
      <c r="AS111" s="151"/>
    </row>
    <row r="112" spans="1:45" s="140" customFormat="1">
      <c r="A112" s="142"/>
      <c r="B112" s="194"/>
      <c r="C112" s="163"/>
      <c r="D112" s="164"/>
      <c r="H112" s="165"/>
      <c r="M112" s="165"/>
      <c r="N112" s="165"/>
      <c r="AQ112" s="151"/>
      <c r="AS112" s="151"/>
    </row>
    <row r="113" spans="1:45" s="140" customFormat="1">
      <c r="A113" s="142"/>
      <c r="B113" s="194"/>
      <c r="C113" s="163"/>
      <c r="D113" s="164"/>
      <c r="H113" s="165"/>
      <c r="M113" s="165"/>
      <c r="N113" s="165"/>
      <c r="AQ113" s="151"/>
      <c r="AS113" s="151"/>
    </row>
    <row r="114" spans="1:45" s="140" customFormat="1">
      <c r="A114" s="142"/>
      <c r="B114" s="194"/>
      <c r="C114" s="163"/>
      <c r="D114" s="164"/>
      <c r="H114" s="165"/>
      <c r="M114" s="165"/>
      <c r="N114" s="165"/>
      <c r="AQ114" s="151"/>
      <c r="AS114" s="151"/>
    </row>
    <row r="115" spans="1:45" s="140" customFormat="1">
      <c r="A115" s="142"/>
      <c r="B115" s="194"/>
      <c r="C115" s="163"/>
      <c r="D115" s="164"/>
      <c r="H115" s="165"/>
      <c r="M115" s="165"/>
      <c r="N115" s="165"/>
      <c r="AQ115" s="151"/>
      <c r="AS115" s="151"/>
    </row>
    <row r="116" spans="1:45" s="140" customFormat="1">
      <c r="A116" s="142"/>
      <c r="B116" s="194"/>
      <c r="C116" s="163"/>
      <c r="D116" s="164"/>
      <c r="H116" s="165"/>
      <c r="M116" s="165"/>
      <c r="N116" s="165"/>
      <c r="AQ116" s="151"/>
      <c r="AS116" s="151"/>
    </row>
    <row r="117" spans="1:45" s="140" customFormat="1">
      <c r="A117" s="142"/>
      <c r="B117" s="194"/>
      <c r="C117" s="163"/>
      <c r="D117" s="164"/>
      <c r="H117" s="165"/>
      <c r="M117" s="165"/>
      <c r="N117" s="165"/>
      <c r="AQ117" s="151"/>
      <c r="AS117" s="151"/>
    </row>
    <row r="118" spans="1:45" s="140" customFormat="1">
      <c r="A118" s="142"/>
      <c r="B118" s="194"/>
      <c r="C118" s="163"/>
      <c r="D118" s="164"/>
      <c r="H118" s="165"/>
      <c r="M118" s="165"/>
      <c r="N118" s="165"/>
      <c r="AQ118" s="151"/>
      <c r="AS118" s="151"/>
    </row>
    <row r="119" spans="1:45" s="140" customFormat="1">
      <c r="A119" s="142"/>
      <c r="B119" s="194"/>
      <c r="C119" s="163"/>
      <c r="D119" s="164"/>
      <c r="H119" s="165"/>
      <c r="M119" s="165"/>
      <c r="N119" s="165"/>
      <c r="AQ119" s="151"/>
      <c r="AS119" s="151"/>
    </row>
    <row r="120" spans="1:45" s="140" customFormat="1">
      <c r="A120" s="142"/>
      <c r="B120" s="194"/>
      <c r="C120" s="163"/>
      <c r="D120" s="164"/>
      <c r="H120" s="165"/>
      <c r="M120" s="165"/>
      <c r="N120" s="165"/>
      <c r="AQ120" s="151"/>
      <c r="AS120" s="151"/>
    </row>
    <row r="121" spans="1:45" s="140" customFormat="1">
      <c r="A121" s="142"/>
      <c r="B121" s="194"/>
      <c r="C121" s="163"/>
      <c r="D121" s="164"/>
      <c r="H121" s="165"/>
      <c r="M121" s="165"/>
      <c r="N121" s="165"/>
      <c r="AQ121" s="151"/>
      <c r="AS121" s="151"/>
    </row>
    <row r="122" spans="1:45" s="140" customFormat="1">
      <c r="A122" s="142"/>
      <c r="B122" s="194"/>
      <c r="C122" s="163"/>
      <c r="D122" s="164"/>
      <c r="H122" s="165"/>
      <c r="M122" s="165"/>
      <c r="N122" s="165"/>
      <c r="AQ122" s="151"/>
      <c r="AS122" s="151"/>
    </row>
    <row r="123" spans="1:45" s="140" customFormat="1">
      <c r="A123" s="142"/>
      <c r="B123" s="194"/>
      <c r="C123" s="163"/>
      <c r="D123" s="164"/>
      <c r="H123" s="165"/>
      <c r="M123" s="165"/>
      <c r="N123" s="165"/>
      <c r="AQ123" s="151"/>
      <c r="AS123" s="151"/>
    </row>
    <row r="124" spans="1:45" s="140" customFormat="1">
      <c r="A124" s="142"/>
      <c r="B124" s="194"/>
      <c r="C124" s="163"/>
      <c r="D124" s="164"/>
      <c r="H124" s="165"/>
      <c r="M124" s="165"/>
      <c r="N124" s="165"/>
      <c r="AQ124" s="151"/>
      <c r="AS124" s="151"/>
    </row>
    <row r="125" spans="1:45" s="140" customFormat="1">
      <c r="A125" s="142"/>
      <c r="B125" s="194"/>
      <c r="C125" s="163"/>
      <c r="D125" s="164"/>
      <c r="H125" s="165"/>
      <c r="M125" s="165"/>
      <c r="N125" s="165"/>
      <c r="AQ125" s="151"/>
      <c r="AS125" s="151"/>
    </row>
    <row r="126" spans="1:45" s="140" customFormat="1">
      <c r="A126" s="142"/>
      <c r="B126" s="194"/>
      <c r="C126" s="163"/>
      <c r="D126" s="164"/>
      <c r="H126" s="165"/>
      <c r="M126" s="165"/>
      <c r="N126" s="165"/>
      <c r="AQ126" s="151"/>
      <c r="AS126" s="151"/>
    </row>
    <row r="127" spans="1:45" s="140" customFormat="1">
      <c r="A127" s="142"/>
      <c r="B127" s="194"/>
      <c r="C127" s="163"/>
      <c r="D127" s="164"/>
      <c r="H127" s="165"/>
      <c r="M127" s="165"/>
      <c r="N127" s="165"/>
      <c r="AQ127" s="151"/>
      <c r="AS127" s="151"/>
    </row>
    <row r="128" spans="1:45" s="140" customFormat="1">
      <c r="A128" s="142"/>
      <c r="B128" s="194"/>
      <c r="C128" s="163"/>
      <c r="D128" s="164"/>
      <c r="H128" s="165"/>
      <c r="M128" s="165"/>
      <c r="N128" s="165"/>
      <c r="AQ128" s="151"/>
      <c r="AS128" s="151"/>
    </row>
    <row r="129" spans="1:45" s="140" customFormat="1">
      <c r="A129" s="142"/>
      <c r="B129" s="194"/>
      <c r="C129" s="163"/>
      <c r="D129" s="164"/>
      <c r="H129" s="165"/>
      <c r="M129" s="165"/>
      <c r="N129" s="165"/>
      <c r="AQ129" s="151"/>
      <c r="AS129" s="151"/>
    </row>
    <row r="130" spans="1:45" s="140" customFormat="1">
      <c r="A130" s="142"/>
      <c r="B130" s="194"/>
      <c r="C130" s="163"/>
      <c r="D130" s="164"/>
      <c r="H130" s="165"/>
      <c r="M130" s="165"/>
      <c r="N130" s="165"/>
      <c r="AQ130" s="151"/>
      <c r="AS130" s="151"/>
    </row>
    <row r="131" spans="1:45" s="140" customFormat="1">
      <c r="A131" s="142"/>
      <c r="B131" s="194"/>
      <c r="C131" s="163"/>
      <c r="D131" s="164"/>
      <c r="H131" s="165"/>
      <c r="M131" s="165"/>
      <c r="N131" s="165"/>
      <c r="AQ131" s="151"/>
      <c r="AS131" s="151"/>
    </row>
    <row r="132" spans="1:45" s="140" customFormat="1">
      <c r="A132" s="142"/>
      <c r="B132" s="194"/>
      <c r="C132" s="163"/>
      <c r="D132" s="164"/>
      <c r="H132" s="165"/>
      <c r="M132" s="165"/>
      <c r="N132" s="165"/>
      <c r="AQ132" s="151"/>
      <c r="AS132" s="151"/>
    </row>
    <row r="133" spans="1:45" s="140" customFormat="1">
      <c r="A133" s="142"/>
      <c r="B133" s="194"/>
      <c r="C133" s="163"/>
      <c r="D133" s="164"/>
      <c r="H133" s="165"/>
      <c r="M133" s="165"/>
      <c r="N133" s="165"/>
      <c r="AQ133" s="151"/>
      <c r="AS133" s="151"/>
    </row>
    <row r="134" spans="1:45" s="140" customFormat="1">
      <c r="A134" s="142"/>
      <c r="B134" s="194"/>
      <c r="C134" s="163"/>
      <c r="D134" s="164"/>
      <c r="H134" s="165"/>
      <c r="M134" s="165"/>
      <c r="N134" s="165"/>
      <c r="AQ134" s="151"/>
      <c r="AS134" s="151"/>
    </row>
    <row r="135" spans="1:45" s="140" customFormat="1">
      <c r="A135" s="142"/>
      <c r="B135" s="194"/>
      <c r="C135" s="163"/>
      <c r="D135" s="164"/>
      <c r="H135" s="165"/>
      <c r="M135" s="165"/>
      <c r="N135" s="165"/>
      <c r="AQ135" s="151"/>
      <c r="AS135" s="151"/>
    </row>
    <row r="136" spans="1:45" s="140" customFormat="1">
      <c r="A136" s="142"/>
      <c r="B136" s="194"/>
      <c r="C136" s="163"/>
      <c r="D136" s="164"/>
      <c r="H136" s="165"/>
      <c r="M136" s="165"/>
      <c r="N136" s="165"/>
      <c r="AQ136" s="151"/>
      <c r="AS136" s="151"/>
    </row>
    <row r="137" spans="1:45" s="140" customFormat="1">
      <c r="A137" s="142"/>
      <c r="B137" s="194"/>
      <c r="C137" s="163"/>
      <c r="D137" s="164"/>
      <c r="H137" s="165"/>
      <c r="M137" s="165"/>
      <c r="N137" s="165"/>
      <c r="AQ137" s="151"/>
      <c r="AS137" s="151"/>
    </row>
    <row r="138" spans="1:45" s="140" customFormat="1">
      <c r="A138" s="142"/>
      <c r="B138" s="194"/>
      <c r="C138" s="163"/>
      <c r="D138" s="164"/>
      <c r="H138" s="165"/>
      <c r="M138" s="165"/>
      <c r="N138" s="165"/>
      <c r="AQ138" s="151"/>
      <c r="AS138" s="151"/>
    </row>
    <row r="139" spans="1:45" s="140" customFormat="1">
      <c r="A139" s="142"/>
      <c r="B139" s="194"/>
      <c r="C139" s="163"/>
      <c r="D139" s="164"/>
      <c r="H139" s="165"/>
      <c r="M139" s="165"/>
      <c r="N139" s="165"/>
      <c r="AQ139" s="151"/>
      <c r="AS139" s="151"/>
    </row>
    <row r="140" spans="1:45" s="140" customFormat="1">
      <c r="A140" s="142"/>
      <c r="B140" s="194"/>
      <c r="C140" s="163"/>
      <c r="D140" s="164"/>
      <c r="H140" s="165"/>
      <c r="M140" s="165"/>
      <c r="N140" s="165"/>
      <c r="AQ140" s="151"/>
      <c r="AS140" s="151"/>
    </row>
    <row r="141" spans="1:45" s="140" customFormat="1">
      <c r="A141" s="142"/>
      <c r="B141" s="194"/>
      <c r="C141" s="163"/>
      <c r="D141" s="164"/>
      <c r="H141" s="165"/>
      <c r="M141" s="165"/>
      <c r="N141" s="165"/>
      <c r="AQ141" s="151"/>
      <c r="AS141" s="151"/>
    </row>
    <row r="142" spans="1:45" s="140" customFormat="1">
      <c r="A142" s="142"/>
      <c r="B142" s="194"/>
      <c r="C142" s="163"/>
      <c r="D142" s="164"/>
      <c r="H142" s="165"/>
      <c r="M142" s="165"/>
      <c r="N142" s="165"/>
      <c r="AQ142" s="151"/>
      <c r="AS142" s="151"/>
    </row>
    <row r="143" spans="1:45" s="140" customFormat="1">
      <c r="A143" s="142"/>
      <c r="B143" s="194"/>
      <c r="C143" s="163"/>
      <c r="D143" s="164"/>
      <c r="H143" s="165"/>
      <c r="M143" s="165"/>
      <c r="N143" s="165"/>
      <c r="AQ143" s="151"/>
      <c r="AS143" s="151"/>
    </row>
    <row r="144" spans="1:45" s="140" customFormat="1">
      <c r="A144" s="142"/>
      <c r="B144" s="194"/>
      <c r="C144" s="163"/>
      <c r="D144" s="164"/>
      <c r="H144" s="165"/>
      <c r="M144" s="165"/>
      <c r="N144" s="165"/>
      <c r="AQ144" s="151"/>
      <c r="AS144" s="151"/>
    </row>
    <row r="145" spans="1:45" s="140" customFormat="1">
      <c r="A145" s="142"/>
      <c r="B145" s="194"/>
      <c r="C145" s="163"/>
      <c r="D145" s="164"/>
      <c r="H145" s="165"/>
      <c r="M145" s="165"/>
      <c r="N145" s="165"/>
      <c r="AQ145" s="151"/>
      <c r="AS145" s="151"/>
    </row>
    <row r="146" spans="1:45" s="140" customFormat="1">
      <c r="A146" s="142"/>
      <c r="B146" s="194"/>
      <c r="C146" s="163"/>
      <c r="D146" s="164"/>
      <c r="H146" s="165"/>
      <c r="M146" s="165"/>
      <c r="N146" s="165"/>
      <c r="AQ146" s="151"/>
      <c r="AS146" s="151"/>
    </row>
    <row r="147" spans="1:45" s="140" customFormat="1">
      <c r="A147" s="142"/>
      <c r="B147" s="194"/>
      <c r="C147" s="163"/>
      <c r="D147" s="164"/>
      <c r="H147" s="165"/>
      <c r="M147" s="165"/>
      <c r="N147" s="165"/>
      <c r="AQ147" s="151"/>
      <c r="AS147" s="151"/>
    </row>
    <row r="148" spans="1:45" s="140" customFormat="1">
      <c r="A148" s="142"/>
      <c r="B148" s="194"/>
      <c r="C148" s="163"/>
      <c r="D148" s="164"/>
      <c r="H148" s="165"/>
      <c r="M148" s="165"/>
      <c r="N148" s="165"/>
      <c r="AQ148" s="151"/>
      <c r="AS148" s="151"/>
    </row>
    <row r="149" spans="1:45" s="140" customFormat="1">
      <c r="A149" s="142"/>
      <c r="B149" s="194"/>
      <c r="C149" s="163"/>
      <c r="D149" s="164"/>
      <c r="H149" s="165"/>
      <c r="M149" s="165"/>
      <c r="N149" s="165"/>
      <c r="AQ149" s="151"/>
      <c r="AS149" s="151"/>
    </row>
    <row r="150" spans="1:45" s="140" customFormat="1">
      <c r="A150" s="142"/>
      <c r="B150" s="194"/>
      <c r="C150" s="163"/>
      <c r="D150" s="164"/>
      <c r="H150" s="165"/>
      <c r="M150" s="165"/>
      <c r="N150" s="165"/>
      <c r="AQ150" s="151"/>
      <c r="AS150" s="151"/>
    </row>
    <row r="151" spans="1:45" s="140" customFormat="1">
      <c r="A151" s="142"/>
      <c r="B151" s="194"/>
      <c r="C151" s="163"/>
      <c r="D151" s="164"/>
      <c r="H151" s="165"/>
      <c r="M151" s="165"/>
      <c r="N151" s="165"/>
      <c r="AQ151" s="151"/>
      <c r="AS151" s="151"/>
    </row>
    <row r="152" spans="1:45" s="140" customFormat="1">
      <c r="A152" s="142"/>
      <c r="B152" s="194"/>
      <c r="C152" s="163"/>
      <c r="D152" s="164"/>
      <c r="H152" s="165"/>
      <c r="M152" s="165"/>
      <c r="N152" s="165"/>
      <c r="AQ152" s="151"/>
      <c r="AS152" s="151"/>
    </row>
    <row r="153" spans="1:45" s="140" customFormat="1">
      <c r="A153" s="142"/>
      <c r="B153" s="194"/>
      <c r="C153" s="163"/>
      <c r="D153" s="164"/>
      <c r="H153" s="165"/>
      <c r="M153" s="165"/>
      <c r="N153" s="165"/>
      <c r="AQ153" s="151"/>
      <c r="AS153" s="151"/>
    </row>
    <row r="154" spans="1:45" s="140" customFormat="1">
      <c r="A154" s="142"/>
      <c r="B154" s="194"/>
      <c r="C154" s="163"/>
      <c r="D154" s="164"/>
      <c r="H154" s="165"/>
      <c r="M154" s="165"/>
      <c r="N154" s="165"/>
      <c r="AQ154" s="151"/>
      <c r="AS154" s="151"/>
    </row>
    <row r="155" spans="1:45" s="140" customFormat="1">
      <c r="A155" s="142"/>
      <c r="B155" s="194"/>
      <c r="C155" s="163"/>
      <c r="D155" s="164"/>
      <c r="H155" s="165"/>
      <c r="M155" s="165"/>
      <c r="N155" s="165"/>
      <c r="AQ155" s="151"/>
      <c r="AS155" s="151"/>
    </row>
    <row r="156" spans="1:45" s="140" customFormat="1">
      <c r="A156" s="142"/>
      <c r="B156" s="194"/>
      <c r="C156" s="163"/>
      <c r="D156" s="164"/>
      <c r="H156" s="165"/>
      <c r="M156" s="165"/>
      <c r="N156" s="165"/>
      <c r="AQ156" s="151"/>
      <c r="AS156" s="151"/>
    </row>
    <row r="157" spans="1:45" s="140" customFormat="1">
      <c r="A157" s="142"/>
      <c r="B157" s="194"/>
      <c r="C157" s="163"/>
      <c r="D157" s="164"/>
      <c r="H157" s="165"/>
      <c r="M157" s="165"/>
      <c r="N157" s="165"/>
      <c r="AQ157" s="151"/>
      <c r="AS157" s="151"/>
    </row>
    <row r="158" spans="1:45" s="140" customFormat="1">
      <c r="A158" s="142"/>
      <c r="B158" s="194"/>
      <c r="C158" s="163"/>
      <c r="D158" s="164"/>
      <c r="H158" s="165"/>
      <c r="M158" s="165"/>
      <c r="N158" s="165"/>
      <c r="AQ158" s="151"/>
      <c r="AS158" s="151"/>
    </row>
    <row r="159" spans="1:45" s="140" customFormat="1">
      <c r="A159" s="142"/>
      <c r="B159" s="194"/>
      <c r="C159" s="163"/>
      <c r="D159" s="164"/>
      <c r="H159" s="165"/>
      <c r="M159" s="165"/>
      <c r="N159" s="165"/>
      <c r="AQ159" s="151"/>
      <c r="AS159" s="151"/>
    </row>
    <row r="160" spans="1:45" s="140" customFormat="1">
      <c r="A160" s="142"/>
      <c r="B160" s="194"/>
      <c r="C160" s="163"/>
      <c r="D160" s="164"/>
      <c r="H160" s="165"/>
      <c r="M160" s="165"/>
      <c r="N160" s="165"/>
      <c r="AQ160" s="151"/>
      <c r="AS160" s="151"/>
    </row>
    <row r="161" spans="1:45" s="140" customFormat="1">
      <c r="A161" s="142"/>
      <c r="B161" s="194"/>
      <c r="C161" s="163"/>
      <c r="D161" s="164"/>
      <c r="H161" s="165"/>
      <c r="M161" s="165"/>
      <c r="N161" s="165"/>
      <c r="AQ161" s="151"/>
      <c r="AS161" s="151"/>
    </row>
    <row r="162" spans="1:45" s="140" customFormat="1">
      <c r="A162" s="142"/>
      <c r="B162" s="194"/>
      <c r="C162" s="163"/>
      <c r="D162" s="164"/>
      <c r="H162" s="165"/>
      <c r="M162" s="165"/>
      <c r="N162" s="165"/>
      <c r="AQ162" s="151"/>
      <c r="AS162" s="151"/>
    </row>
    <row r="163" spans="1:45" s="140" customFormat="1">
      <c r="A163" s="142"/>
      <c r="B163" s="194"/>
      <c r="C163" s="163"/>
      <c r="D163" s="164"/>
      <c r="H163" s="165"/>
      <c r="M163" s="165"/>
      <c r="N163" s="165"/>
      <c r="AQ163" s="151"/>
      <c r="AS163" s="151"/>
    </row>
    <row r="164" spans="1:45" s="140" customFormat="1">
      <c r="A164" s="142"/>
      <c r="B164" s="194"/>
      <c r="C164" s="163"/>
      <c r="D164" s="164"/>
      <c r="H164" s="165"/>
      <c r="M164" s="165"/>
      <c r="N164" s="165"/>
      <c r="AQ164" s="151"/>
      <c r="AS164" s="151"/>
    </row>
    <row r="165" spans="1:45" s="140" customFormat="1">
      <c r="A165" s="142"/>
      <c r="B165" s="194"/>
      <c r="C165" s="163"/>
      <c r="D165" s="164"/>
      <c r="H165" s="165"/>
      <c r="M165" s="165"/>
      <c r="N165" s="165"/>
      <c r="AQ165" s="151"/>
      <c r="AS165" s="151"/>
    </row>
    <row r="166" spans="1:45" s="140" customFormat="1">
      <c r="A166" s="142"/>
      <c r="B166" s="194"/>
      <c r="C166" s="163"/>
      <c r="D166" s="164"/>
      <c r="H166" s="165"/>
      <c r="M166" s="165"/>
      <c r="N166" s="165"/>
      <c r="AQ166" s="151"/>
      <c r="AS166" s="151"/>
    </row>
    <row r="167" spans="1:45" s="140" customFormat="1">
      <c r="A167" s="142"/>
      <c r="B167" s="194"/>
      <c r="C167" s="163"/>
      <c r="D167" s="164"/>
      <c r="H167" s="165"/>
      <c r="M167" s="165"/>
      <c r="N167" s="165"/>
      <c r="AQ167" s="151"/>
      <c r="AS167" s="151"/>
    </row>
    <row r="168" spans="1:45" s="140" customFormat="1">
      <c r="A168" s="142"/>
      <c r="B168" s="194"/>
      <c r="C168" s="163"/>
      <c r="D168" s="164"/>
      <c r="H168" s="165"/>
      <c r="M168" s="165"/>
      <c r="N168" s="165"/>
      <c r="AQ168" s="151"/>
      <c r="AS168" s="151"/>
    </row>
    <row r="169" spans="1:45" s="140" customFormat="1">
      <c r="A169" s="142"/>
      <c r="B169" s="194"/>
      <c r="C169" s="163"/>
      <c r="D169" s="164"/>
      <c r="H169" s="165"/>
      <c r="M169" s="165"/>
      <c r="N169" s="165"/>
      <c r="AQ169" s="151"/>
      <c r="AS169" s="151"/>
    </row>
    <row r="170" spans="1:45" s="140" customFormat="1">
      <c r="A170" s="142"/>
      <c r="B170" s="194"/>
      <c r="C170" s="163"/>
      <c r="D170" s="164"/>
      <c r="H170" s="165"/>
      <c r="M170" s="165"/>
      <c r="N170" s="165"/>
      <c r="AQ170" s="151"/>
      <c r="AS170" s="151"/>
    </row>
    <row r="171" spans="1:45" s="140" customFormat="1">
      <c r="A171" s="142"/>
      <c r="B171" s="194"/>
      <c r="C171" s="163"/>
      <c r="D171" s="164"/>
      <c r="H171" s="165"/>
      <c r="M171" s="165"/>
      <c r="N171" s="165"/>
      <c r="AQ171" s="151"/>
      <c r="AS171" s="151"/>
    </row>
    <row r="172" spans="1:45" s="140" customFormat="1">
      <c r="A172" s="142"/>
      <c r="B172" s="194"/>
      <c r="C172" s="163"/>
      <c r="D172" s="164"/>
      <c r="H172" s="165"/>
      <c r="M172" s="165"/>
      <c r="N172" s="165"/>
      <c r="AQ172" s="151"/>
      <c r="AS172" s="151"/>
    </row>
    <row r="173" spans="1:45" s="140" customFormat="1">
      <c r="A173" s="142"/>
      <c r="B173" s="194"/>
      <c r="C173" s="163"/>
      <c r="D173" s="164"/>
      <c r="H173" s="165"/>
      <c r="M173" s="165"/>
      <c r="N173" s="165"/>
      <c r="AQ173" s="151"/>
      <c r="AS173" s="151"/>
    </row>
    <row r="174" spans="1:45" s="140" customFormat="1">
      <c r="A174" s="142"/>
      <c r="B174" s="194"/>
      <c r="C174" s="163"/>
      <c r="D174" s="164"/>
      <c r="H174" s="165"/>
      <c r="M174" s="165"/>
      <c r="N174" s="165"/>
      <c r="AQ174" s="151"/>
      <c r="AS174" s="151"/>
    </row>
    <row r="175" spans="1:45" s="140" customFormat="1">
      <c r="A175" s="142"/>
      <c r="B175" s="194"/>
      <c r="C175" s="163"/>
      <c r="D175" s="164"/>
      <c r="H175" s="165"/>
      <c r="M175" s="165"/>
      <c r="N175" s="165"/>
      <c r="AQ175" s="151"/>
      <c r="AS175" s="151"/>
    </row>
    <row r="176" spans="1:45" s="140" customFormat="1">
      <c r="A176" s="142"/>
      <c r="B176" s="194"/>
      <c r="C176" s="163"/>
      <c r="D176" s="164"/>
      <c r="H176" s="165"/>
      <c r="M176" s="165"/>
      <c r="N176" s="165"/>
      <c r="AQ176" s="151"/>
      <c r="AS176" s="151"/>
    </row>
    <row r="177" spans="1:45" s="140" customFormat="1">
      <c r="A177" s="142"/>
      <c r="B177" s="194"/>
      <c r="C177" s="163"/>
      <c r="D177" s="164"/>
      <c r="H177" s="165"/>
      <c r="M177" s="165"/>
      <c r="N177" s="165"/>
      <c r="AQ177" s="151"/>
      <c r="AS177" s="151"/>
    </row>
    <row r="178" spans="1:45" s="140" customFormat="1">
      <c r="A178" s="142"/>
      <c r="B178" s="194"/>
      <c r="C178" s="163"/>
      <c r="D178" s="164"/>
      <c r="H178" s="165"/>
      <c r="M178" s="165"/>
      <c r="N178" s="165"/>
      <c r="AQ178" s="151"/>
      <c r="AS178" s="151"/>
    </row>
    <row r="179" spans="1:45" s="140" customFormat="1">
      <c r="A179" s="142"/>
      <c r="B179" s="194"/>
      <c r="C179" s="163"/>
      <c r="D179" s="164"/>
      <c r="H179" s="165"/>
      <c r="M179" s="165"/>
      <c r="N179" s="165"/>
      <c r="AQ179" s="151"/>
      <c r="AS179" s="151"/>
    </row>
    <row r="180" spans="1:45" s="140" customFormat="1">
      <c r="A180" s="142"/>
      <c r="B180" s="194"/>
      <c r="C180" s="163"/>
      <c r="D180" s="164"/>
      <c r="H180" s="165"/>
      <c r="M180" s="165"/>
      <c r="N180" s="165"/>
      <c r="AQ180" s="151"/>
      <c r="AS180" s="151"/>
    </row>
    <row r="181" spans="1:45" s="140" customFormat="1">
      <c r="A181" s="142"/>
      <c r="B181" s="194"/>
      <c r="C181" s="163"/>
      <c r="D181" s="164"/>
      <c r="H181" s="165"/>
      <c r="M181" s="165"/>
      <c r="N181" s="165"/>
      <c r="AQ181" s="151"/>
      <c r="AS181" s="151"/>
    </row>
    <row r="182" spans="1:45" s="140" customFormat="1">
      <c r="A182" s="142"/>
      <c r="B182" s="194"/>
      <c r="C182" s="163"/>
      <c r="D182" s="164"/>
      <c r="H182" s="165"/>
      <c r="M182" s="165"/>
      <c r="N182" s="165"/>
      <c r="AQ182" s="151"/>
      <c r="AS182" s="151"/>
    </row>
    <row r="183" spans="1:45" s="140" customFormat="1">
      <c r="A183" s="142"/>
      <c r="B183" s="194"/>
      <c r="C183" s="163"/>
      <c r="D183" s="164"/>
      <c r="H183" s="165"/>
      <c r="M183" s="165"/>
      <c r="N183" s="165"/>
      <c r="AQ183" s="151"/>
      <c r="AS183" s="151"/>
    </row>
    <row r="184" spans="1:45" s="140" customFormat="1">
      <c r="A184" s="142"/>
      <c r="B184" s="194"/>
      <c r="C184" s="163"/>
      <c r="D184" s="164"/>
      <c r="H184" s="165"/>
      <c r="M184" s="165"/>
      <c r="N184" s="165"/>
      <c r="AQ184" s="151"/>
      <c r="AS184" s="151"/>
    </row>
    <row r="185" spans="1:45" s="140" customFormat="1">
      <c r="A185" s="142"/>
      <c r="B185" s="194"/>
      <c r="C185" s="163"/>
      <c r="D185" s="164"/>
      <c r="H185" s="165"/>
      <c r="M185" s="165"/>
      <c r="N185" s="165"/>
      <c r="AQ185" s="151"/>
      <c r="AS185" s="151"/>
    </row>
    <row r="186" spans="1:45" s="140" customFormat="1">
      <c r="A186" s="142"/>
      <c r="B186" s="194"/>
      <c r="C186" s="163"/>
      <c r="D186" s="164"/>
      <c r="H186" s="165"/>
      <c r="M186" s="165"/>
      <c r="N186" s="165"/>
      <c r="AQ186" s="151"/>
      <c r="AS186" s="151"/>
    </row>
    <row r="187" spans="1:45" s="140" customFormat="1">
      <c r="A187" s="142"/>
      <c r="B187" s="194"/>
      <c r="C187" s="163"/>
      <c r="D187" s="164"/>
      <c r="H187" s="165"/>
      <c r="M187" s="165"/>
      <c r="N187" s="165"/>
      <c r="AQ187" s="151"/>
      <c r="AS187" s="151"/>
    </row>
    <row r="188" spans="1:45" s="140" customFormat="1">
      <c r="A188" s="142"/>
      <c r="B188" s="194"/>
      <c r="C188" s="163"/>
      <c r="D188" s="164"/>
      <c r="H188" s="165"/>
      <c r="M188" s="165"/>
      <c r="N188" s="165"/>
      <c r="AQ188" s="151"/>
      <c r="AS188" s="151"/>
    </row>
    <row r="189" spans="1:45" s="140" customFormat="1">
      <c r="A189" s="142"/>
      <c r="B189" s="194"/>
      <c r="C189" s="163"/>
      <c r="D189" s="164"/>
      <c r="H189" s="165"/>
      <c r="M189" s="165"/>
      <c r="N189" s="165"/>
      <c r="AQ189" s="151"/>
      <c r="AS189" s="151"/>
    </row>
    <row r="190" spans="1:45" s="140" customFormat="1">
      <c r="A190" s="142"/>
      <c r="B190" s="194"/>
      <c r="C190" s="163"/>
      <c r="D190" s="164"/>
      <c r="H190" s="165"/>
      <c r="M190" s="165"/>
      <c r="N190" s="165"/>
      <c r="AQ190" s="151"/>
      <c r="AS190" s="151"/>
    </row>
    <row r="191" spans="1:45" s="140" customFormat="1">
      <c r="A191" s="142"/>
      <c r="B191" s="194"/>
      <c r="C191" s="163"/>
      <c r="D191" s="164"/>
      <c r="H191" s="165"/>
      <c r="M191" s="165"/>
      <c r="N191" s="165"/>
      <c r="AQ191" s="151"/>
      <c r="AS191" s="151"/>
    </row>
    <row r="192" spans="1:45" s="140" customFormat="1">
      <c r="A192" s="142"/>
      <c r="B192" s="194"/>
      <c r="C192" s="163"/>
      <c r="D192" s="164"/>
      <c r="H192" s="165"/>
      <c r="M192" s="165"/>
      <c r="N192" s="165"/>
      <c r="AQ192" s="151"/>
      <c r="AS192" s="151"/>
    </row>
    <row r="193" spans="1:45" s="140" customFormat="1">
      <c r="A193" s="142"/>
      <c r="B193" s="194"/>
      <c r="C193" s="163"/>
      <c r="D193" s="164"/>
      <c r="H193" s="165"/>
      <c r="M193" s="165"/>
      <c r="N193" s="165"/>
      <c r="AQ193" s="151"/>
      <c r="AS193" s="151"/>
    </row>
    <row r="194" spans="1:45" s="140" customFormat="1">
      <c r="A194" s="142"/>
      <c r="B194" s="194"/>
      <c r="C194" s="163"/>
      <c r="D194" s="164"/>
      <c r="H194" s="165"/>
      <c r="M194" s="165"/>
      <c r="N194" s="165"/>
      <c r="AQ194" s="151"/>
      <c r="AS194" s="151"/>
    </row>
    <row r="195" spans="1:45" s="140" customFormat="1">
      <c r="A195" s="142"/>
      <c r="B195" s="194"/>
      <c r="C195" s="163"/>
      <c r="D195" s="164"/>
      <c r="H195" s="165"/>
      <c r="M195" s="165"/>
      <c r="N195" s="165"/>
      <c r="AQ195" s="151"/>
      <c r="AS195" s="151"/>
    </row>
    <row r="196" spans="1:45" s="140" customFormat="1">
      <c r="A196" s="142"/>
      <c r="B196" s="194"/>
      <c r="C196" s="163"/>
      <c r="D196" s="164"/>
      <c r="H196" s="165"/>
      <c r="M196" s="165"/>
      <c r="N196" s="165"/>
      <c r="AQ196" s="151"/>
      <c r="AS196" s="151"/>
    </row>
    <row r="197" spans="1:45" s="140" customFormat="1">
      <c r="A197" s="142"/>
      <c r="B197" s="194"/>
      <c r="C197" s="163"/>
      <c r="D197" s="164"/>
      <c r="H197" s="165"/>
      <c r="M197" s="165"/>
      <c r="N197" s="165"/>
      <c r="AQ197" s="151"/>
      <c r="AS197" s="151"/>
    </row>
    <row r="198" spans="1:45" s="140" customFormat="1">
      <c r="A198" s="142"/>
      <c r="B198" s="194"/>
      <c r="C198" s="163"/>
      <c r="D198" s="164"/>
      <c r="H198" s="165"/>
      <c r="M198" s="165"/>
      <c r="N198" s="165"/>
      <c r="AQ198" s="151"/>
      <c r="AS198" s="151"/>
    </row>
    <row r="199" spans="1:45" s="140" customFormat="1">
      <c r="A199" s="142"/>
      <c r="B199" s="194"/>
      <c r="C199" s="163"/>
      <c r="D199" s="164"/>
      <c r="H199" s="165"/>
      <c r="M199" s="165"/>
      <c r="N199" s="165"/>
      <c r="AQ199" s="151"/>
      <c r="AS199" s="151"/>
    </row>
    <row r="200" spans="1:45" s="140" customFormat="1">
      <c r="A200" s="142"/>
      <c r="B200" s="194"/>
      <c r="C200" s="163"/>
      <c r="D200" s="164"/>
      <c r="H200" s="165"/>
      <c r="M200" s="165"/>
      <c r="N200" s="165"/>
      <c r="AQ200" s="151"/>
      <c r="AS200" s="151"/>
    </row>
    <row r="201" spans="1:45" s="140" customFormat="1">
      <c r="A201" s="142"/>
      <c r="B201" s="194"/>
      <c r="C201" s="163"/>
      <c r="D201" s="164"/>
      <c r="H201" s="165"/>
      <c r="M201" s="165"/>
      <c r="N201" s="165"/>
      <c r="AQ201" s="151"/>
      <c r="AS201" s="151"/>
    </row>
    <row r="202" spans="1:45" s="140" customFormat="1">
      <c r="A202" s="142"/>
      <c r="B202" s="194"/>
      <c r="C202" s="163"/>
      <c r="D202" s="164"/>
      <c r="H202" s="165"/>
      <c r="M202" s="165"/>
      <c r="N202" s="165"/>
      <c r="AQ202" s="151"/>
      <c r="AS202" s="151"/>
    </row>
    <row r="203" spans="1:45" s="140" customFormat="1">
      <c r="A203" s="142"/>
      <c r="B203" s="194"/>
      <c r="C203" s="163"/>
      <c r="D203" s="164"/>
      <c r="H203" s="165"/>
      <c r="M203" s="165"/>
      <c r="N203" s="165"/>
      <c r="AQ203" s="151"/>
      <c r="AS203" s="151"/>
    </row>
    <row r="204" spans="1:45" s="140" customFormat="1">
      <c r="A204" s="142"/>
      <c r="B204" s="194"/>
      <c r="C204" s="163"/>
      <c r="D204" s="164"/>
      <c r="H204" s="165"/>
      <c r="M204" s="165"/>
      <c r="N204" s="165"/>
      <c r="AQ204" s="151"/>
      <c r="AS204" s="151"/>
    </row>
    <row r="205" spans="1:45" s="140" customFormat="1">
      <c r="A205" s="142"/>
      <c r="B205" s="194"/>
      <c r="C205" s="163"/>
      <c r="D205" s="164"/>
      <c r="H205" s="165"/>
      <c r="M205" s="165"/>
      <c r="N205" s="165"/>
      <c r="AQ205" s="151"/>
      <c r="AS205" s="151"/>
    </row>
    <row r="206" spans="1:45" s="140" customFormat="1">
      <c r="A206" s="142"/>
      <c r="B206" s="194"/>
      <c r="C206" s="163"/>
      <c r="D206" s="164"/>
      <c r="H206" s="165"/>
      <c r="M206" s="165"/>
      <c r="N206" s="165"/>
      <c r="AQ206" s="151"/>
      <c r="AS206" s="151"/>
    </row>
    <row r="207" spans="1:45" s="140" customFormat="1">
      <c r="A207" s="142"/>
      <c r="B207" s="194"/>
      <c r="C207" s="163"/>
      <c r="D207" s="164"/>
      <c r="H207" s="165"/>
      <c r="M207" s="165"/>
      <c r="N207" s="165"/>
      <c r="AQ207" s="151"/>
      <c r="AS207" s="151"/>
    </row>
    <row r="208" spans="1:45" s="140" customFormat="1">
      <c r="A208" s="142"/>
      <c r="B208" s="194"/>
      <c r="C208" s="163"/>
      <c r="D208" s="164"/>
      <c r="H208" s="165"/>
      <c r="M208" s="165"/>
      <c r="N208" s="165"/>
      <c r="AQ208" s="151"/>
      <c r="AS208" s="151"/>
    </row>
    <row r="209" spans="1:45" s="140" customFormat="1">
      <c r="A209" s="142"/>
      <c r="B209" s="194"/>
      <c r="C209" s="163"/>
      <c r="D209" s="164"/>
      <c r="H209" s="165"/>
      <c r="M209" s="165"/>
      <c r="N209" s="165"/>
      <c r="AQ209" s="151"/>
      <c r="AS209" s="151"/>
    </row>
    <row r="210" spans="1:45" s="140" customFormat="1">
      <c r="A210" s="142"/>
      <c r="B210" s="194"/>
      <c r="C210" s="163"/>
      <c r="D210" s="164"/>
      <c r="H210" s="165"/>
      <c r="M210" s="165"/>
      <c r="N210" s="165"/>
      <c r="AQ210" s="151"/>
      <c r="AS210" s="151"/>
    </row>
    <row r="211" spans="1:45" s="140" customFormat="1">
      <c r="A211" s="142"/>
      <c r="B211" s="194"/>
      <c r="C211" s="163"/>
      <c r="D211" s="164"/>
      <c r="H211" s="165"/>
      <c r="M211" s="165"/>
      <c r="N211" s="165"/>
      <c r="AQ211" s="151"/>
      <c r="AS211" s="151"/>
    </row>
    <row r="212" spans="1:45" s="140" customFormat="1">
      <c r="A212" s="142"/>
      <c r="B212" s="194"/>
      <c r="C212" s="163"/>
      <c r="D212" s="164"/>
      <c r="H212" s="165"/>
      <c r="M212" s="165"/>
      <c r="N212" s="165"/>
      <c r="AQ212" s="151"/>
      <c r="AS212" s="151"/>
    </row>
    <row r="213" spans="1:45" s="140" customFormat="1">
      <c r="A213" s="142"/>
      <c r="B213" s="194"/>
      <c r="C213" s="163"/>
      <c r="D213" s="164"/>
      <c r="H213" s="165"/>
      <c r="M213" s="165"/>
      <c r="N213" s="165"/>
      <c r="AQ213" s="151"/>
      <c r="AS213" s="151"/>
    </row>
    <row r="214" spans="1:45" s="140" customFormat="1">
      <c r="A214" s="142"/>
      <c r="B214" s="194"/>
      <c r="C214" s="163"/>
      <c r="D214" s="164"/>
      <c r="H214" s="165"/>
      <c r="M214" s="165"/>
      <c r="N214" s="165"/>
      <c r="AQ214" s="151"/>
      <c r="AS214" s="151"/>
    </row>
    <row r="215" spans="1:45" s="140" customFormat="1">
      <c r="A215" s="142"/>
      <c r="B215" s="194"/>
      <c r="C215" s="163"/>
      <c r="D215" s="164"/>
      <c r="H215" s="165"/>
      <c r="M215" s="165"/>
      <c r="N215" s="165"/>
      <c r="AQ215" s="151"/>
      <c r="AS215" s="151"/>
    </row>
    <row r="216" spans="1:45" s="140" customFormat="1">
      <c r="A216" s="142"/>
      <c r="B216" s="194"/>
      <c r="C216" s="163"/>
      <c r="D216" s="164"/>
      <c r="H216" s="165"/>
      <c r="M216" s="165"/>
      <c r="N216" s="165"/>
      <c r="AQ216" s="151"/>
      <c r="AS216" s="151"/>
    </row>
    <row r="217" spans="1:45" s="140" customFormat="1">
      <c r="A217" s="142"/>
      <c r="B217" s="194"/>
      <c r="C217" s="163"/>
      <c r="D217" s="164"/>
      <c r="H217" s="165"/>
      <c r="M217" s="165"/>
      <c r="N217" s="165"/>
      <c r="AQ217" s="151"/>
      <c r="AS217" s="151"/>
    </row>
    <row r="218" spans="1:45" s="140" customFormat="1">
      <c r="A218" s="142"/>
      <c r="B218" s="194"/>
      <c r="C218" s="163"/>
      <c r="D218" s="164"/>
      <c r="H218" s="165"/>
      <c r="M218" s="165"/>
      <c r="N218" s="165"/>
      <c r="AQ218" s="151"/>
      <c r="AS218" s="151"/>
    </row>
    <row r="219" spans="1:45" s="140" customFormat="1">
      <c r="A219" s="142"/>
      <c r="B219" s="194"/>
      <c r="C219" s="163"/>
      <c r="D219" s="164"/>
      <c r="H219" s="165"/>
      <c r="M219" s="165"/>
      <c r="N219" s="165"/>
      <c r="AQ219" s="151"/>
      <c r="AS219" s="151"/>
    </row>
    <row r="220" spans="1:45" s="140" customFormat="1">
      <c r="A220" s="142"/>
      <c r="B220" s="194"/>
      <c r="C220" s="163"/>
      <c r="D220" s="164"/>
      <c r="H220" s="165"/>
      <c r="M220" s="165"/>
      <c r="N220" s="165"/>
      <c r="AQ220" s="151"/>
      <c r="AS220" s="151"/>
    </row>
    <row r="221" spans="1:45" s="140" customFormat="1">
      <c r="A221" s="142"/>
      <c r="B221" s="194"/>
      <c r="C221" s="163"/>
      <c r="D221" s="164"/>
      <c r="H221" s="165"/>
      <c r="M221" s="165"/>
      <c r="N221" s="165"/>
      <c r="AQ221" s="151"/>
      <c r="AS221" s="151"/>
    </row>
    <row r="222" spans="1:45" s="140" customFormat="1">
      <c r="A222" s="142"/>
      <c r="B222" s="194"/>
      <c r="C222" s="163"/>
      <c r="D222" s="164"/>
      <c r="H222" s="165"/>
      <c r="M222" s="165"/>
      <c r="N222" s="165"/>
      <c r="AQ222" s="151"/>
      <c r="AS222" s="151"/>
    </row>
    <row r="223" spans="1:45" s="140" customFormat="1">
      <c r="A223" s="142"/>
      <c r="B223" s="194"/>
      <c r="C223" s="163"/>
      <c r="D223" s="164"/>
      <c r="H223" s="165"/>
      <c r="M223" s="165"/>
      <c r="N223" s="165"/>
      <c r="AQ223" s="151"/>
      <c r="AS223" s="151"/>
    </row>
    <row r="224" spans="1:45" s="140" customFormat="1">
      <c r="A224" s="142"/>
      <c r="B224" s="194"/>
      <c r="C224" s="163"/>
      <c r="D224" s="164"/>
      <c r="H224" s="165"/>
      <c r="M224" s="165"/>
      <c r="N224" s="165"/>
      <c r="AQ224" s="151"/>
      <c r="AS224" s="151"/>
    </row>
    <row r="225" spans="1:45" s="140" customFormat="1">
      <c r="A225" s="142"/>
      <c r="B225" s="194"/>
      <c r="C225" s="163"/>
      <c r="D225" s="164"/>
      <c r="H225" s="165"/>
      <c r="M225" s="165"/>
      <c r="N225" s="165"/>
      <c r="AQ225" s="151"/>
      <c r="AS225" s="151"/>
    </row>
    <row r="226" spans="1:45" s="140" customFormat="1">
      <c r="A226" s="142"/>
      <c r="B226" s="194"/>
      <c r="C226" s="163"/>
      <c r="D226" s="164"/>
      <c r="H226" s="165"/>
      <c r="M226" s="165"/>
      <c r="N226" s="165"/>
      <c r="AQ226" s="151"/>
      <c r="AS226" s="151"/>
    </row>
    <row r="227" spans="1:45" s="140" customFormat="1">
      <c r="A227" s="142"/>
      <c r="B227" s="194"/>
      <c r="C227" s="163"/>
      <c r="D227" s="164"/>
      <c r="H227" s="165"/>
      <c r="M227" s="165"/>
      <c r="N227" s="165"/>
      <c r="AQ227" s="151"/>
      <c r="AS227" s="151"/>
    </row>
    <row r="228" spans="1:45" s="140" customFormat="1">
      <c r="A228" s="142"/>
      <c r="B228" s="194"/>
      <c r="C228" s="163"/>
      <c r="D228" s="164"/>
      <c r="H228" s="165"/>
      <c r="M228" s="165"/>
      <c r="N228" s="165"/>
      <c r="AQ228" s="151"/>
      <c r="AS228" s="151"/>
    </row>
    <row r="229" spans="1:45" s="140" customFormat="1">
      <c r="A229" s="142"/>
      <c r="B229" s="194"/>
      <c r="C229" s="163"/>
      <c r="D229" s="164"/>
      <c r="H229" s="165"/>
      <c r="M229" s="165"/>
      <c r="N229" s="165"/>
      <c r="AQ229" s="151"/>
      <c r="AS229" s="151"/>
    </row>
    <row r="230" spans="1:45" s="140" customFormat="1">
      <c r="A230" s="142"/>
      <c r="B230" s="194"/>
      <c r="C230" s="163"/>
      <c r="D230" s="164"/>
      <c r="H230" s="165"/>
      <c r="M230" s="165"/>
      <c r="N230" s="165"/>
      <c r="AQ230" s="151"/>
      <c r="AS230" s="151"/>
    </row>
    <row r="231" spans="1:45" s="140" customFormat="1">
      <c r="A231" s="142"/>
      <c r="B231" s="194"/>
      <c r="C231" s="163"/>
      <c r="D231" s="164"/>
      <c r="H231" s="165"/>
      <c r="M231" s="165"/>
      <c r="N231" s="165"/>
      <c r="AQ231" s="151"/>
      <c r="AS231" s="151"/>
    </row>
    <row r="232" spans="1:45" s="140" customFormat="1">
      <c r="A232" s="142"/>
      <c r="B232" s="194"/>
      <c r="C232" s="163"/>
      <c r="D232" s="164"/>
      <c r="H232" s="165"/>
      <c r="M232" s="165"/>
      <c r="N232" s="165"/>
      <c r="AQ232" s="151"/>
      <c r="AS232" s="151"/>
    </row>
    <row r="233" spans="1:45" s="140" customFormat="1">
      <c r="A233" s="142"/>
      <c r="B233" s="194"/>
      <c r="C233" s="163"/>
      <c r="D233" s="164"/>
      <c r="H233" s="165"/>
      <c r="M233" s="165"/>
      <c r="N233" s="165"/>
      <c r="AQ233" s="151"/>
      <c r="AS233" s="151"/>
    </row>
    <row r="234" spans="1:45" s="140" customFormat="1">
      <c r="A234" s="142"/>
      <c r="B234" s="194"/>
      <c r="C234" s="163"/>
      <c r="D234" s="164"/>
      <c r="H234" s="165"/>
      <c r="M234" s="165"/>
      <c r="N234" s="165"/>
      <c r="AQ234" s="151"/>
      <c r="AS234" s="151"/>
    </row>
    <row r="235" spans="1:45" s="140" customFormat="1">
      <c r="A235" s="142"/>
      <c r="B235" s="194"/>
      <c r="C235" s="163"/>
      <c r="D235" s="164"/>
      <c r="H235" s="165"/>
      <c r="M235" s="165"/>
      <c r="N235" s="165"/>
      <c r="AQ235" s="151"/>
      <c r="AS235" s="151"/>
    </row>
    <row r="236" spans="1:45" s="140" customFormat="1">
      <c r="A236" s="142"/>
      <c r="B236" s="194"/>
      <c r="C236" s="163"/>
      <c r="D236" s="164"/>
      <c r="H236" s="165"/>
      <c r="M236" s="165"/>
      <c r="N236" s="165"/>
      <c r="AQ236" s="151"/>
      <c r="AS236" s="151"/>
    </row>
    <row r="237" spans="1:45" s="140" customFormat="1">
      <c r="A237" s="142"/>
      <c r="B237" s="194"/>
      <c r="C237" s="163"/>
      <c r="D237" s="164"/>
      <c r="H237" s="165"/>
      <c r="M237" s="165"/>
      <c r="N237" s="165"/>
      <c r="AQ237" s="151"/>
      <c r="AS237" s="151"/>
    </row>
    <row r="238" spans="1:45" s="140" customFormat="1">
      <c r="A238" s="142"/>
      <c r="B238" s="194"/>
      <c r="C238" s="163"/>
      <c r="D238" s="164"/>
      <c r="H238" s="165"/>
      <c r="M238" s="165"/>
      <c r="N238" s="165"/>
      <c r="AQ238" s="151"/>
      <c r="AS238" s="151"/>
    </row>
    <row r="239" spans="1:45" s="140" customFormat="1">
      <c r="A239" s="142"/>
      <c r="B239" s="194"/>
      <c r="C239" s="163"/>
      <c r="D239" s="164"/>
      <c r="H239" s="165"/>
      <c r="M239" s="165"/>
      <c r="N239" s="165"/>
      <c r="AQ239" s="151"/>
      <c r="AS239" s="151"/>
    </row>
    <row r="240" spans="1:45" s="140" customFormat="1">
      <c r="A240" s="142"/>
      <c r="B240" s="194"/>
      <c r="C240" s="163"/>
      <c r="D240" s="164"/>
      <c r="H240" s="165"/>
      <c r="M240" s="165"/>
      <c r="N240" s="165"/>
      <c r="AQ240" s="151"/>
      <c r="AS240" s="151"/>
    </row>
    <row r="241" spans="1:45" s="140" customFormat="1">
      <c r="A241" s="142"/>
      <c r="B241" s="194"/>
      <c r="C241" s="163"/>
      <c r="D241" s="164"/>
      <c r="H241" s="165"/>
      <c r="M241" s="165"/>
      <c r="N241" s="165"/>
      <c r="AQ241" s="151"/>
      <c r="AS241" s="151"/>
    </row>
    <row r="242" spans="1:45" s="140" customFormat="1">
      <c r="A242" s="142"/>
      <c r="B242" s="194"/>
      <c r="C242" s="163"/>
      <c r="D242" s="164"/>
      <c r="H242" s="165"/>
      <c r="M242" s="165"/>
      <c r="N242" s="165"/>
      <c r="AQ242" s="151"/>
      <c r="AS242" s="151"/>
    </row>
    <row r="243" spans="1:45" s="140" customFormat="1">
      <c r="A243" s="142"/>
      <c r="B243" s="194"/>
      <c r="C243" s="163"/>
      <c r="D243" s="164"/>
      <c r="H243" s="165"/>
      <c r="M243" s="165"/>
      <c r="N243" s="165"/>
      <c r="AQ243" s="151"/>
      <c r="AS243" s="151"/>
    </row>
    <row r="244" spans="1:45" s="140" customFormat="1">
      <c r="A244" s="142"/>
      <c r="B244" s="194"/>
      <c r="C244" s="163"/>
      <c r="D244" s="164"/>
      <c r="H244" s="165"/>
      <c r="M244" s="165"/>
      <c r="N244" s="165"/>
      <c r="AQ244" s="151"/>
      <c r="AS244" s="151"/>
    </row>
    <row r="245" spans="1:45" s="140" customFormat="1">
      <c r="A245" s="142"/>
      <c r="B245" s="194"/>
      <c r="C245" s="163"/>
      <c r="D245" s="164"/>
      <c r="H245" s="165"/>
      <c r="M245" s="165"/>
      <c r="N245" s="165"/>
      <c r="AQ245" s="151"/>
      <c r="AS245" s="151"/>
    </row>
    <row r="246" spans="1:45" s="140" customFormat="1">
      <c r="A246" s="142"/>
      <c r="B246" s="194"/>
      <c r="C246" s="163"/>
      <c r="D246" s="164"/>
      <c r="H246" s="165"/>
      <c r="M246" s="165"/>
      <c r="N246" s="165"/>
      <c r="AQ246" s="151"/>
      <c r="AS246" s="151"/>
    </row>
    <row r="247" spans="1:45" s="140" customFormat="1">
      <c r="A247" s="142"/>
      <c r="B247" s="194"/>
      <c r="C247" s="163"/>
      <c r="D247" s="164"/>
      <c r="H247" s="165"/>
      <c r="M247" s="165"/>
      <c r="N247" s="165"/>
      <c r="AQ247" s="151"/>
      <c r="AS247" s="151"/>
    </row>
    <row r="248" spans="1:45" s="140" customFormat="1">
      <c r="A248" s="142"/>
      <c r="B248" s="194"/>
      <c r="C248" s="163"/>
      <c r="D248" s="164"/>
      <c r="H248" s="165"/>
      <c r="M248" s="165"/>
      <c r="N248" s="165"/>
      <c r="AQ248" s="151"/>
      <c r="AS248" s="151"/>
    </row>
    <row r="249" spans="1:45" s="140" customFormat="1">
      <c r="A249" s="142"/>
      <c r="B249" s="194"/>
      <c r="C249" s="163"/>
      <c r="D249" s="164"/>
      <c r="H249" s="165"/>
      <c r="M249" s="165"/>
      <c r="N249" s="165"/>
      <c r="AQ249" s="151"/>
      <c r="AS249" s="151"/>
    </row>
    <row r="250" spans="1:45" s="140" customFormat="1">
      <c r="A250" s="142"/>
      <c r="B250" s="194"/>
      <c r="C250" s="163"/>
      <c r="D250" s="164"/>
      <c r="H250" s="165"/>
      <c r="M250" s="165"/>
      <c r="N250" s="165"/>
      <c r="AQ250" s="151"/>
      <c r="AS250" s="151"/>
    </row>
    <row r="251" spans="1:45" s="140" customFormat="1">
      <c r="A251" s="142"/>
      <c r="B251" s="194"/>
      <c r="C251" s="163"/>
      <c r="D251" s="164"/>
      <c r="H251" s="165"/>
      <c r="M251" s="165"/>
      <c r="N251" s="165"/>
      <c r="AQ251" s="151"/>
      <c r="AS251" s="151"/>
    </row>
    <row r="252" spans="1:45" s="140" customFormat="1">
      <c r="A252" s="142"/>
      <c r="B252" s="194"/>
      <c r="C252" s="163"/>
      <c r="D252" s="164"/>
      <c r="H252" s="165"/>
      <c r="M252" s="165"/>
      <c r="N252" s="165"/>
      <c r="AQ252" s="151"/>
      <c r="AS252" s="151"/>
    </row>
    <row r="253" spans="1:45" s="140" customFormat="1">
      <c r="A253" s="142"/>
      <c r="B253" s="194"/>
      <c r="C253" s="163"/>
      <c r="D253" s="164"/>
      <c r="H253" s="165"/>
      <c r="M253" s="165"/>
      <c r="N253" s="165"/>
      <c r="AQ253" s="151"/>
      <c r="AS253" s="151"/>
    </row>
    <row r="254" spans="1:45" s="140" customFormat="1">
      <c r="A254" s="142"/>
      <c r="B254" s="194"/>
      <c r="C254" s="163"/>
      <c r="D254" s="164"/>
      <c r="H254" s="165"/>
      <c r="M254" s="165"/>
      <c r="N254" s="165"/>
      <c r="AQ254" s="151"/>
      <c r="AS254" s="151"/>
    </row>
    <row r="255" spans="1:45" s="140" customFormat="1">
      <c r="A255" s="142"/>
      <c r="B255" s="194"/>
      <c r="C255" s="163"/>
      <c r="D255" s="164"/>
      <c r="H255" s="165"/>
      <c r="M255" s="165"/>
      <c r="N255" s="165"/>
      <c r="AQ255" s="151"/>
      <c r="AS255" s="151"/>
    </row>
    <row r="256" spans="1:45" s="140" customFormat="1">
      <c r="A256" s="142"/>
      <c r="B256" s="194"/>
      <c r="C256" s="163"/>
      <c r="D256" s="164"/>
      <c r="H256" s="165"/>
      <c r="M256" s="165"/>
      <c r="N256" s="165"/>
      <c r="AQ256" s="151"/>
      <c r="AS256" s="151"/>
    </row>
    <row r="257" spans="1:45" s="140" customFormat="1">
      <c r="A257" s="142"/>
      <c r="B257" s="194"/>
      <c r="C257" s="163"/>
      <c r="D257" s="164"/>
      <c r="H257" s="165"/>
      <c r="M257" s="165"/>
      <c r="N257" s="165"/>
      <c r="AQ257" s="151"/>
      <c r="AS257" s="151"/>
    </row>
    <row r="258" spans="1:45" s="140" customFormat="1">
      <c r="A258" s="142"/>
      <c r="B258" s="194"/>
      <c r="C258" s="163"/>
      <c r="D258" s="164"/>
      <c r="H258" s="165"/>
      <c r="M258" s="165"/>
      <c r="N258" s="165"/>
      <c r="AQ258" s="151"/>
      <c r="AS258" s="151"/>
    </row>
    <row r="259" spans="1:45" s="140" customFormat="1">
      <c r="A259" s="142"/>
      <c r="B259" s="194"/>
      <c r="C259" s="163"/>
      <c r="D259" s="164"/>
      <c r="H259" s="165"/>
      <c r="M259" s="165"/>
      <c r="N259" s="165"/>
      <c r="AQ259" s="151"/>
      <c r="AS259" s="151"/>
    </row>
    <row r="260" spans="1:45" s="140" customFormat="1">
      <c r="A260" s="142"/>
      <c r="B260" s="194"/>
      <c r="C260" s="163"/>
      <c r="D260" s="164"/>
      <c r="H260" s="165"/>
      <c r="M260" s="165"/>
      <c r="N260" s="165"/>
      <c r="AQ260" s="151"/>
      <c r="AS260" s="151"/>
    </row>
    <row r="261" spans="1:45" s="140" customFormat="1">
      <c r="A261" s="142"/>
      <c r="B261" s="194"/>
      <c r="C261" s="163"/>
      <c r="D261" s="164"/>
      <c r="H261" s="165"/>
      <c r="M261" s="165"/>
      <c r="N261" s="165"/>
      <c r="AQ261" s="151"/>
      <c r="AS261" s="151"/>
    </row>
    <row r="262" spans="1:45" s="140" customFormat="1">
      <c r="A262" s="142"/>
      <c r="B262" s="194"/>
      <c r="C262" s="163"/>
      <c r="D262" s="164"/>
      <c r="H262" s="165"/>
      <c r="M262" s="165"/>
      <c r="N262" s="165"/>
      <c r="AQ262" s="151"/>
      <c r="AS262" s="151"/>
    </row>
    <row r="263" spans="1:45" s="140" customFormat="1">
      <c r="A263" s="142"/>
      <c r="B263" s="194"/>
      <c r="C263" s="163"/>
      <c r="D263" s="164"/>
      <c r="H263" s="165"/>
      <c r="M263" s="165"/>
      <c r="N263" s="165"/>
      <c r="AQ263" s="151"/>
      <c r="AS263" s="151"/>
    </row>
    <row r="264" spans="1:45" s="140" customFormat="1">
      <c r="A264" s="142"/>
      <c r="B264" s="194"/>
      <c r="C264" s="163"/>
      <c r="D264" s="164"/>
      <c r="H264" s="165"/>
      <c r="M264" s="165"/>
      <c r="N264" s="165"/>
      <c r="AQ264" s="151"/>
      <c r="AS264" s="151"/>
    </row>
    <row r="265" spans="1:45" s="140" customFormat="1">
      <c r="A265" s="142"/>
      <c r="B265" s="194"/>
      <c r="C265" s="163"/>
      <c r="D265" s="164"/>
      <c r="H265" s="165"/>
      <c r="M265" s="165"/>
      <c r="N265" s="165"/>
      <c r="AQ265" s="151"/>
      <c r="AS265" s="151"/>
    </row>
    <row r="266" spans="1:45" s="140" customFormat="1">
      <c r="A266" s="142"/>
      <c r="B266" s="194"/>
      <c r="C266" s="163"/>
      <c r="D266" s="164"/>
      <c r="H266" s="165"/>
      <c r="M266" s="165"/>
      <c r="N266" s="165"/>
      <c r="AQ266" s="151"/>
      <c r="AS266" s="151"/>
    </row>
    <row r="267" spans="1:45" s="140" customFormat="1">
      <c r="A267" s="142"/>
      <c r="B267" s="194"/>
      <c r="C267" s="163"/>
      <c r="D267" s="164"/>
      <c r="H267" s="165"/>
      <c r="M267" s="165"/>
      <c r="N267" s="165"/>
      <c r="AQ267" s="151"/>
      <c r="AS267" s="151"/>
    </row>
    <row r="268" spans="1:45" s="140" customFormat="1">
      <c r="A268" s="142"/>
      <c r="B268" s="194"/>
      <c r="C268" s="163"/>
      <c r="D268" s="164"/>
      <c r="H268" s="165"/>
      <c r="M268" s="165"/>
      <c r="N268" s="165"/>
      <c r="AQ268" s="151"/>
      <c r="AS268" s="151"/>
    </row>
    <row r="269" spans="1:45" s="140" customFormat="1">
      <c r="A269" s="142"/>
      <c r="B269" s="194"/>
      <c r="C269" s="163"/>
      <c r="D269" s="164"/>
      <c r="H269" s="165"/>
      <c r="M269" s="165"/>
      <c r="N269" s="165"/>
      <c r="AQ269" s="151"/>
      <c r="AS269" s="151"/>
    </row>
    <row r="270" spans="1:45" s="140" customFormat="1">
      <c r="A270" s="142"/>
      <c r="B270" s="194"/>
      <c r="C270" s="163"/>
      <c r="D270" s="164"/>
      <c r="H270" s="165"/>
      <c r="M270" s="165"/>
      <c r="N270" s="165"/>
      <c r="AQ270" s="151"/>
      <c r="AS270" s="151"/>
    </row>
    <row r="271" spans="1:45" s="140" customFormat="1">
      <c r="A271" s="142"/>
      <c r="B271" s="194"/>
      <c r="C271" s="163"/>
      <c r="D271" s="164"/>
      <c r="H271" s="165"/>
      <c r="M271" s="165"/>
      <c r="N271" s="165"/>
      <c r="AQ271" s="151"/>
      <c r="AS271" s="151"/>
    </row>
    <row r="272" spans="1:45" s="140" customFormat="1">
      <c r="A272" s="142"/>
      <c r="B272" s="194"/>
      <c r="C272" s="163"/>
      <c r="D272" s="164"/>
      <c r="H272" s="165"/>
      <c r="M272" s="165"/>
      <c r="N272" s="165"/>
      <c r="AQ272" s="151"/>
      <c r="AS272" s="151"/>
    </row>
    <row r="273" spans="1:45" s="140" customFormat="1">
      <c r="A273" s="142"/>
      <c r="B273" s="194"/>
      <c r="C273" s="163"/>
      <c r="D273" s="164"/>
      <c r="H273" s="165"/>
      <c r="M273" s="165"/>
      <c r="N273" s="165"/>
      <c r="AQ273" s="151"/>
      <c r="AS273" s="151"/>
    </row>
    <row r="274" spans="1:45" s="140" customFormat="1">
      <c r="A274" s="142"/>
      <c r="B274" s="194"/>
      <c r="C274" s="163"/>
      <c r="D274" s="164"/>
      <c r="H274" s="165"/>
      <c r="M274" s="165"/>
      <c r="N274" s="165"/>
      <c r="AQ274" s="151"/>
      <c r="AS274" s="151"/>
    </row>
    <row r="275" spans="1:45" s="140" customFormat="1">
      <c r="A275" s="142"/>
      <c r="B275" s="194"/>
      <c r="C275" s="163"/>
      <c r="D275" s="164"/>
      <c r="H275" s="165"/>
      <c r="M275" s="165"/>
      <c r="N275" s="165"/>
      <c r="AQ275" s="151"/>
      <c r="AS275" s="151"/>
    </row>
    <row r="276" spans="1:45" s="140" customFormat="1">
      <c r="A276" s="142"/>
      <c r="B276" s="194"/>
      <c r="C276" s="163"/>
      <c r="D276" s="164"/>
      <c r="H276" s="165"/>
      <c r="M276" s="165"/>
      <c r="N276" s="165"/>
      <c r="AQ276" s="151"/>
      <c r="AS276" s="151"/>
    </row>
    <row r="277" spans="1:45" s="140" customFormat="1">
      <c r="A277" s="142"/>
      <c r="B277" s="194"/>
      <c r="C277" s="163"/>
      <c r="D277" s="164"/>
      <c r="H277" s="165"/>
      <c r="M277" s="165"/>
      <c r="N277" s="165"/>
      <c r="AQ277" s="151"/>
      <c r="AS277" s="151"/>
    </row>
    <row r="278" spans="1:45" s="140" customFormat="1">
      <c r="A278" s="142"/>
      <c r="B278" s="194"/>
      <c r="C278" s="163"/>
      <c r="D278" s="164"/>
      <c r="H278" s="165"/>
      <c r="M278" s="165"/>
      <c r="N278" s="165"/>
      <c r="AQ278" s="151"/>
      <c r="AS278" s="151"/>
    </row>
    <row r="279" spans="1:45" s="140" customFormat="1">
      <c r="A279" s="142"/>
      <c r="B279" s="194"/>
      <c r="C279" s="163"/>
      <c r="D279" s="164"/>
      <c r="H279" s="165"/>
      <c r="M279" s="165"/>
      <c r="N279" s="165"/>
      <c r="AQ279" s="151"/>
      <c r="AS279" s="151"/>
    </row>
    <row r="280" spans="1:45" s="140" customFormat="1">
      <c r="A280" s="142"/>
      <c r="B280" s="194"/>
      <c r="C280" s="163"/>
      <c r="D280" s="164"/>
      <c r="H280" s="165"/>
      <c r="M280" s="165"/>
      <c r="N280" s="165"/>
      <c r="AQ280" s="151"/>
      <c r="AS280" s="151"/>
    </row>
    <row r="281" spans="1:45" s="140" customFormat="1">
      <c r="A281" s="142"/>
      <c r="B281" s="194"/>
      <c r="C281" s="163"/>
      <c r="D281" s="164"/>
      <c r="H281" s="165"/>
      <c r="M281" s="165"/>
      <c r="N281" s="165"/>
      <c r="AQ281" s="151"/>
      <c r="AS281" s="151"/>
    </row>
    <row r="282" spans="1:45" s="140" customFormat="1">
      <c r="A282" s="142"/>
      <c r="B282" s="194"/>
      <c r="C282" s="163"/>
      <c r="D282" s="164"/>
      <c r="H282" s="165"/>
      <c r="M282" s="165"/>
      <c r="N282" s="165"/>
      <c r="AQ282" s="151"/>
      <c r="AS282" s="151"/>
    </row>
    <row r="283" spans="1:45" s="140" customFormat="1">
      <c r="A283" s="142"/>
      <c r="B283" s="194"/>
      <c r="C283" s="163"/>
      <c r="D283" s="164"/>
      <c r="H283" s="165"/>
      <c r="M283" s="165"/>
      <c r="N283" s="165"/>
      <c r="AQ283" s="151"/>
      <c r="AS283" s="151"/>
    </row>
    <row r="284" spans="1:45" s="140" customFormat="1">
      <c r="A284" s="142"/>
      <c r="B284" s="194"/>
      <c r="C284" s="163"/>
      <c r="D284" s="164"/>
      <c r="H284" s="165"/>
      <c r="M284" s="165"/>
      <c r="N284" s="165"/>
      <c r="AQ284" s="151"/>
      <c r="AS284" s="151"/>
    </row>
    <row r="285" spans="1:45" s="140" customFormat="1">
      <c r="A285" s="142"/>
      <c r="B285" s="194"/>
      <c r="C285" s="163"/>
      <c r="D285" s="164"/>
      <c r="H285" s="165"/>
      <c r="M285" s="165"/>
      <c r="N285" s="165"/>
      <c r="AQ285" s="151"/>
      <c r="AS285" s="151"/>
    </row>
    <row r="286" spans="1:45" s="140" customFormat="1">
      <c r="A286" s="142"/>
      <c r="B286" s="194"/>
      <c r="C286" s="163"/>
      <c r="D286" s="164"/>
      <c r="H286" s="165"/>
      <c r="M286" s="165"/>
      <c r="N286" s="165"/>
      <c r="AQ286" s="151"/>
      <c r="AS286" s="151"/>
    </row>
    <row r="287" spans="1:45" s="140" customFormat="1">
      <c r="A287" s="142"/>
      <c r="B287" s="194"/>
      <c r="C287" s="163"/>
      <c r="D287" s="164"/>
      <c r="H287" s="165"/>
      <c r="M287" s="165"/>
      <c r="N287" s="165"/>
      <c r="AQ287" s="151"/>
      <c r="AS287" s="151"/>
    </row>
    <row r="288" spans="1:45" s="140" customFormat="1">
      <c r="A288" s="142"/>
      <c r="B288" s="194"/>
      <c r="C288" s="163"/>
      <c r="D288" s="164"/>
      <c r="H288" s="165"/>
      <c r="M288" s="165"/>
      <c r="N288" s="165"/>
      <c r="AQ288" s="151"/>
      <c r="AS288" s="151"/>
    </row>
    <row r="289" spans="1:45" s="140" customFormat="1">
      <c r="A289" s="142"/>
      <c r="B289" s="194"/>
      <c r="C289" s="163"/>
      <c r="D289" s="164"/>
      <c r="H289" s="165"/>
      <c r="M289" s="165"/>
      <c r="N289" s="165"/>
      <c r="AQ289" s="151"/>
      <c r="AS289" s="151"/>
    </row>
    <row r="290" spans="1:45" s="140" customFormat="1">
      <c r="A290" s="142"/>
      <c r="B290" s="194"/>
      <c r="C290" s="163"/>
      <c r="D290" s="164"/>
      <c r="H290" s="165"/>
      <c r="M290" s="165"/>
      <c r="N290" s="165"/>
      <c r="AQ290" s="151"/>
      <c r="AS290" s="151"/>
    </row>
    <row r="291" spans="1:45" s="140" customFormat="1">
      <c r="A291" s="142"/>
      <c r="B291" s="194"/>
      <c r="C291" s="163"/>
      <c r="D291" s="164"/>
      <c r="H291" s="165"/>
      <c r="M291" s="165"/>
      <c r="N291" s="165"/>
      <c r="AQ291" s="151"/>
      <c r="AS291" s="151"/>
    </row>
    <row r="292" spans="1:45" s="140" customFormat="1">
      <c r="A292" s="142"/>
      <c r="B292" s="194"/>
      <c r="C292" s="163"/>
      <c r="D292" s="164"/>
      <c r="H292" s="165"/>
      <c r="M292" s="165"/>
      <c r="N292" s="165"/>
      <c r="AQ292" s="151"/>
      <c r="AS292" s="151"/>
    </row>
    <row r="293" spans="1:45" s="140" customFormat="1">
      <c r="A293" s="142"/>
      <c r="B293" s="194"/>
      <c r="C293" s="163"/>
      <c r="D293" s="164"/>
      <c r="H293" s="165"/>
      <c r="M293" s="165"/>
      <c r="N293" s="165"/>
      <c r="AQ293" s="151"/>
      <c r="AS293" s="151"/>
    </row>
    <row r="294" spans="1:45" s="140" customFormat="1">
      <c r="A294" s="142"/>
      <c r="B294" s="194"/>
      <c r="C294" s="163"/>
      <c r="D294" s="164"/>
      <c r="H294" s="165"/>
      <c r="M294" s="165"/>
      <c r="N294" s="165"/>
      <c r="AQ294" s="151"/>
      <c r="AS294" s="151"/>
    </row>
    <row r="295" spans="1:45" s="140" customFormat="1">
      <c r="A295" s="142"/>
      <c r="B295" s="194"/>
      <c r="C295" s="163"/>
      <c r="D295" s="164"/>
      <c r="H295" s="165"/>
      <c r="M295" s="165"/>
      <c r="N295" s="165"/>
      <c r="AQ295" s="151"/>
      <c r="AS295" s="151"/>
    </row>
    <row r="296" spans="1:45" s="140" customFormat="1">
      <c r="A296" s="142"/>
      <c r="B296" s="194"/>
      <c r="C296" s="163"/>
      <c r="D296" s="164"/>
      <c r="H296" s="165"/>
      <c r="M296" s="165"/>
      <c r="N296" s="165"/>
      <c r="AQ296" s="151"/>
      <c r="AS296" s="151"/>
    </row>
    <row r="297" spans="1:45" s="140" customFormat="1">
      <c r="A297" s="142"/>
      <c r="B297" s="194"/>
      <c r="C297" s="163"/>
      <c r="D297" s="164"/>
      <c r="H297" s="165"/>
      <c r="M297" s="165"/>
      <c r="N297" s="165"/>
      <c r="AQ297" s="151"/>
      <c r="AS297" s="151"/>
    </row>
    <row r="298" spans="1:45" s="140" customFormat="1">
      <c r="A298" s="142"/>
      <c r="B298" s="194"/>
      <c r="C298" s="163"/>
      <c r="D298" s="164"/>
      <c r="H298" s="165"/>
      <c r="M298" s="165"/>
      <c r="N298" s="165"/>
      <c r="AQ298" s="151"/>
      <c r="AS298" s="151"/>
    </row>
    <row r="299" spans="1:45" s="140" customFormat="1">
      <c r="A299" s="142"/>
      <c r="B299" s="194"/>
      <c r="C299" s="163"/>
      <c r="D299" s="164"/>
      <c r="H299" s="165"/>
      <c r="M299" s="165"/>
      <c r="N299" s="165"/>
      <c r="AQ299" s="151"/>
      <c r="AS299" s="151"/>
    </row>
    <row r="300" spans="1:45" s="140" customFormat="1">
      <c r="A300" s="142"/>
      <c r="B300" s="194"/>
      <c r="C300" s="163"/>
      <c r="D300" s="164"/>
      <c r="H300" s="165"/>
      <c r="M300" s="165"/>
      <c r="N300" s="165"/>
      <c r="AQ300" s="151"/>
      <c r="AS300" s="151"/>
    </row>
    <row r="301" spans="1:45" s="140" customFormat="1">
      <c r="A301" s="142"/>
      <c r="B301" s="194"/>
      <c r="C301" s="163"/>
      <c r="D301" s="164"/>
      <c r="H301" s="165"/>
      <c r="M301" s="165"/>
      <c r="N301" s="165"/>
      <c r="AQ301" s="151"/>
      <c r="AS301" s="151"/>
    </row>
    <row r="302" spans="1:45" s="140" customFormat="1">
      <c r="A302" s="142"/>
      <c r="B302" s="194"/>
      <c r="C302" s="163"/>
      <c r="D302" s="164"/>
      <c r="H302" s="165"/>
      <c r="M302" s="165"/>
      <c r="N302" s="165"/>
      <c r="AQ302" s="151"/>
      <c r="AS302" s="151"/>
    </row>
    <row r="303" spans="1:45" s="140" customFormat="1">
      <c r="A303" s="142"/>
      <c r="B303" s="194"/>
      <c r="C303" s="163"/>
      <c r="D303" s="164"/>
      <c r="H303" s="165"/>
      <c r="M303" s="165"/>
      <c r="N303" s="165"/>
      <c r="AQ303" s="151"/>
      <c r="AS303" s="151"/>
    </row>
    <row r="304" spans="1:45" s="140" customFormat="1">
      <c r="A304" s="142"/>
      <c r="B304" s="194"/>
      <c r="C304" s="163"/>
      <c r="D304" s="164"/>
      <c r="H304" s="165"/>
      <c r="M304" s="165"/>
      <c r="N304" s="165"/>
      <c r="AQ304" s="151"/>
      <c r="AS304" s="151"/>
    </row>
    <row r="305" spans="1:45" s="140" customFormat="1">
      <c r="A305" s="142"/>
      <c r="B305" s="194"/>
      <c r="C305" s="163"/>
      <c r="D305" s="164"/>
      <c r="H305" s="165"/>
      <c r="M305" s="165"/>
      <c r="N305" s="165"/>
      <c r="AQ305" s="151"/>
      <c r="AS305" s="151"/>
    </row>
    <row r="306" spans="1:45" s="140" customFormat="1">
      <c r="A306" s="142"/>
      <c r="B306" s="194"/>
      <c r="C306" s="163"/>
      <c r="D306" s="164"/>
      <c r="H306" s="165"/>
      <c r="M306" s="165"/>
      <c r="N306" s="165"/>
      <c r="AQ306" s="151"/>
      <c r="AS306" s="151"/>
    </row>
    <row r="307" spans="1:45" s="140" customFormat="1">
      <c r="A307" s="142"/>
      <c r="B307" s="194"/>
      <c r="C307" s="163"/>
      <c r="D307" s="164"/>
      <c r="H307" s="165"/>
      <c r="M307" s="165"/>
      <c r="N307" s="165"/>
      <c r="AQ307" s="151"/>
      <c r="AS307" s="151"/>
    </row>
    <row r="308" spans="1:45" s="140" customFormat="1">
      <c r="A308" s="142"/>
      <c r="B308" s="194"/>
      <c r="C308" s="163"/>
      <c r="D308" s="164"/>
      <c r="H308" s="165"/>
      <c r="M308" s="165"/>
      <c r="N308" s="165"/>
      <c r="AQ308" s="151"/>
      <c r="AS308" s="151"/>
    </row>
    <row r="309" spans="1:45" s="140" customFormat="1">
      <c r="A309" s="142"/>
      <c r="B309" s="194"/>
      <c r="C309" s="163"/>
      <c r="D309" s="164"/>
      <c r="H309" s="165"/>
      <c r="M309" s="165"/>
      <c r="N309" s="165"/>
      <c r="AQ309" s="151"/>
      <c r="AS309" s="151"/>
    </row>
    <row r="310" spans="1:45" s="140" customFormat="1">
      <c r="A310" s="142"/>
      <c r="B310" s="194"/>
      <c r="C310" s="163"/>
      <c r="D310" s="164"/>
      <c r="H310" s="165"/>
      <c r="M310" s="165"/>
      <c r="N310" s="165"/>
      <c r="AQ310" s="151"/>
      <c r="AS310" s="151"/>
    </row>
    <row r="311" spans="1:45" s="140" customFormat="1">
      <c r="A311" s="142"/>
      <c r="B311" s="194"/>
      <c r="C311" s="163"/>
      <c r="D311" s="164"/>
      <c r="H311" s="165"/>
      <c r="M311" s="165"/>
      <c r="N311" s="165"/>
      <c r="AQ311" s="151"/>
      <c r="AS311" s="151"/>
    </row>
    <row r="312" spans="1:45" s="140" customFormat="1">
      <c r="A312" s="142"/>
      <c r="B312" s="194"/>
      <c r="C312" s="163"/>
      <c r="D312" s="164"/>
      <c r="H312" s="165"/>
      <c r="M312" s="165"/>
      <c r="N312" s="165"/>
      <c r="AQ312" s="151"/>
      <c r="AS312" s="151"/>
    </row>
    <row r="313" spans="1:45" s="140" customFormat="1">
      <c r="A313" s="142"/>
      <c r="B313" s="194"/>
      <c r="C313" s="163"/>
      <c r="D313" s="164"/>
      <c r="H313" s="165"/>
      <c r="M313" s="165"/>
      <c r="N313" s="165"/>
      <c r="AQ313" s="151"/>
      <c r="AS313" s="151"/>
    </row>
    <row r="314" spans="1:45" s="140" customFormat="1">
      <c r="A314" s="142"/>
      <c r="B314" s="194"/>
      <c r="C314" s="163"/>
      <c r="D314" s="164"/>
      <c r="H314" s="165"/>
      <c r="M314" s="165"/>
      <c r="N314" s="165"/>
      <c r="AQ314" s="151"/>
      <c r="AS314" s="151"/>
    </row>
    <row r="315" spans="1:45" s="140" customFormat="1">
      <c r="A315" s="142"/>
      <c r="B315" s="194"/>
      <c r="C315" s="163"/>
      <c r="D315" s="164"/>
      <c r="H315" s="165"/>
      <c r="M315" s="165"/>
      <c r="N315" s="165"/>
      <c r="AQ315" s="151"/>
      <c r="AS315" s="151"/>
    </row>
    <row r="316" spans="1:45" s="140" customFormat="1">
      <c r="A316" s="142"/>
      <c r="B316" s="194"/>
      <c r="C316" s="163"/>
      <c r="D316" s="164"/>
      <c r="H316" s="165"/>
      <c r="M316" s="165"/>
      <c r="N316" s="165"/>
      <c r="AQ316" s="151"/>
      <c r="AS316" s="151"/>
    </row>
    <row r="317" spans="1:45" s="140" customFormat="1">
      <c r="A317" s="142"/>
      <c r="B317" s="194"/>
      <c r="C317" s="163"/>
      <c r="D317" s="164"/>
      <c r="H317" s="165"/>
      <c r="M317" s="165"/>
      <c r="N317" s="165"/>
      <c r="AQ317" s="151"/>
      <c r="AS317" s="151"/>
    </row>
    <row r="318" spans="1:45" s="140" customFormat="1">
      <c r="A318" s="142"/>
      <c r="B318" s="194"/>
      <c r="C318" s="163"/>
      <c r="D318" s="164"/>
      <c r="H318" s="165"/>
      <c r="M318" s="165"/>
      <c r="N318" s="165"/>
      <c r="AQ318" s="151"/>
      <c r="AS318" s="151"/>
    </row>
    <row r="319" spans="1:45" s="140" customFormat="1">
      <c r="A319" s="142"/>
      <c r="B319" s="194"/>
      <c r="C319" s="163"/>
      <c r="D319" s="164"/>
      <c r="H319" s="165"/>
      <c r="M319" s="165"/>
      <c r="N319" s="165"/>
      <c r="AQ319" s="151"/>
      <c r="AS319" s="151"/>
    </row>
    <row r="320" spans="1:45" s="140" customFormat="1">
      <c r="A320" s="142"/>
      <c r="B320" s="194"/>
      <c r="C320" s="163"/>
      <c r="D320" s="164"/>
      <c r="H320" s="165"/>
      <c r="M320" s="165"/>
      <c r="N320" s="165"/>
      <c r="AQ320" s="151"/>
      <c r="AS320" s="151"/>
    </row>
    <row r="321" spans="1:45" s="140" customFormat="1">
      <c r="A321" s="142"/>
      <c r="B321" s="194"/>
      <c r="C321" s="163"/>
      <c r="D321" s="164"/>
      <c r="H321" s="165"/>
      <c r="M321" s="165"/>
      <c r="N321" s="165"/>
      <c r="AQ321" s="151"/>
      <c r="AS321" s="151"/>
    </row>
    <row r="322" spans="1:45" s="140" customFormat="1">
      <c r="A322" s="142"/>
      <c r="B322" s="194"/>
      <c r="C322" s="163"/>
      <c r="D322" s="164"/>
      <c r="H322" s="165"/>
      <c r="M322" s="165"/>
      <c r="N322" s="165"/>
      <c r="AQ322" s="151"/>
      <c r="AS322" s="151"/>
    </row>
    <row r="323" spans="1:45" s="140" customFormat="1">
      <c r="A323" s="142"/>
      <c r="B323" s="194"/>
      <c r="C323" s="163"/>
      <c r="D323" s="164"/>
      <c r="H323" s="165"/>
      <c r="M323" s="165"/>
      <c r="N323" s="165"/>
      <c r="AQ323" s="151"/>
      <c r="AS323" s="151"/>
    </row>
    <row r="324" spans="1:45" s="140" customFormat="1">
      <c r="A324" s="142"/>
      <c r="B324" s="194"/>
      <c r="C324" s="163"/>
      <c r="D324" s="164"/>
      <c r="H324" s="165"/>
      <c r="M324" s="165"/>
      <c r="N324" s="165"/>
      <c r="AQ324" s="151"/>
      <c r="AS324" s="151"/>
    </row>
    <row r="325" spans="1:45" s="140" customFormat="1">
      <c r="A325" s="142"/>
      <c r="B325" s="194"/>
      <c r="C325" s="163"/>
      <c r="D325" s="164"/>
      <c r="H325" s="165"/>
      <c r="M325" s="165"/>
      <c r="N325" s="165"/>
      <c r="AQ325" s="151"/>
      <c r="AS325" s="151"/>
    </row>
    <row r="326" spans="1:45" s="140" customFormat="1">
      <c r="A326" s="142"/>
      <c r="B326" s="194"/>
      <c r="C326" s="163"/>
      <c r="D326" s="164"/>
      <c r="H326" s="165"/>
      <c r="M326" s="165"/>
      <c r="N326" s="165"/>
      <c r="AQ326" s="151"/>
      <c r="AS326" s="151"/>
    </row>
    <row r="327" spans="1:45" s="140" customFormat="1">
      <c r="A327" s="142"/>
      <c r="B327" s="194"/>
      <c r="C327" s="163"/>
      <c r="D327" s="164"/>
      <c r="H327" s="165"/>
      <c r="M327" s="165"/>
      <c r="N327" s="165"/>
      <c r="AQ327" s="151"/>
      <c r="AS327" s="151"/>
    </row>
    <row r="328" spans="1:45" s="140" customFormat="1">
      <c r="A328" s="142"/>
      <c r="B328" s="194"/>
      <c r="C328" s="163"/>
      <c r="D328" s="164"/>
      <c r="H328" s="165"/>
      <c r="M328" s="165"/>
      <c r="N328" s="165"/>
      <c r="AQ328" s="151"/>
      <c r="AS328" s="151"/>
    </row>
    <row r="329" spans="1:45" s="140" customFormat="1">
      <c r="A329" s="142"/>
      <c r="B329" s="194"/>
      <c r="C329" s="163"/>
      <c r="D329" s="164"/>
      <c r="H329" s="165"/>
      <c r="M329" s="165"/>
      <c r="N329" s="165"/>
      <c r="AQ329" s="151"/>
      <c r="AS329" s="151"/>
    </row>
    <row r="330" spans="1:45" s="140" customFormat="1">
      <c r="A330" s="142"/>
      <c r="B330" s="194"/>
      <c r="C330" s="163"/>
      <c r="D330" s="164"/>
      <c r="H330" s="165"/>
      <c r="M330" s="165"/>
      <c r="N330" s="165"/>
      <c r="AQ330" s="151"/>
      <c r="AS330" s="151"/>
    </row>
    <row r="331" spans="1:45" s="140" customFormat="1">
      <c r="A331" s="142"/>
      <c r="B331" s="194"/>
      <c r="C331" s="163"/>
      <c r="D331" s="164"/>
      <c r="H331" s="165"/>
      <c r="M331" s="165"/>
      <c r="N331" s="165"/>
      <c r="AQ331" s="151"/>
      <c r="AS331" s="151"/>
    </row>
    <row r="332" spans="1:45" s="140" customFormat="1">
      <c r="A332" s="142"/>
      <c r="B332" s="194"/>
      <c r="C332" s="163"/>
      <c r="D332" s="164"/>
      <c r="H332" s="165"/>
      <c r="M332" s="165"/>
      <c r="N332" s="165"/>
      <c r="AQ332" s="151"/>
      <c r="AS332" s="151"/>
    </row>
    <row r="333" spans="1:45" s="140" customFormat="1">
      <c r="A333" s="142"/>
      <c r="B333" s="194"/>
      <c r="C333" s="163"/>
      <c r="D333" s="164"/>
      <c r="H333" s="165"/>
      <c r="M333" s="165"/>
      <c r="N333" s="165"/>
      <c r="AQ333" s="151"/>
      <c r="AS333" s="151"/>
    </row>
    <row r="334" spans="1:45" s="140" customFormat="1">
      <c r="A334" s="142"/>
      <c r="B334" s="194"/>
      <c r="C334" s="163"/>
      <c r="D334" s="164"/>
      <c r="H334" s="165"/>
      <c r="M334" s="165"/>
      <c r="N334" s="165"/>
      <c r="AQ334" s="151"/>
      <c r="AS334" s="151"/>
    </row>
    <row r="335" spans="1:45" s="140" customFormat="1">
      <c r="A335" s="142"/>
      <c r="B335" s="194"/>
      <c r="C335" s="163"/>
      <c r="D335" s="164"/>
      <c r="H335" s="165"/>
      <c r="M335" s="165"/>
      <c r="N335" s="165"/>
      <c r="AQ335" s="151"/>
      <c r="AS335" s="151"/>
    </row>
    <row r="336" spans="1:45" s="140" customFormat="1">
      <c r="A336" s="142"/>
      <c r="B336" s="194"/>
      <c r="C336" s="163"/>
      <c r="D336" s="164"/>
      <c r="H336" s="165"/>
      <c r="M336" s="165"/>
      <c r="N336" s="165"/>
      <c r="AQ336" s="151"/>
      <c r="AS336" s="151"/>
    </row>
    <row r="337" spans="1:45" s="140" customFormat="1">
      <c r="A337" s="142"/>
      <c r="B337" s="194"/>
      <c r="C337" s="163"/>
      <c r="D337" s="164"/>
      <c r="H337" s="165"/>
      <c r="M337" s="165"/>
      <c r="N337" s="165"/>
      <c r="AQ337" s="151"/>
      <c r="AS337" s="151"/>
    </row>
    <row r="338" spans="1:45" s="140" customFormat="1">
      <c r="A338" s="142"/>
      <c r="B338" s="194"/>
      <c r="C338" s="163"/>
      <c r="D338" s="164"/>
      <c r="H338" s="165"/>
      <c r="M338" s="165"/>
      <c r="N338" s="165"/>
      <c r="AQ338" s="151"/>
      <c r="AS338" s="151"/>
    </row>
    <row r="339" spans="1:45" s="140" customFormat="1">
      <c r="A339" s="142"/>
      <c r="B339" s="194"/>
      <c r="C339" s="163"/>
      <c r="D339" s="164"/>
      <c r="H339" s="165"/>
      <c r="M339" s="165"/>
      <c r="N339" s="165"/>
      <c r="AQ339" s="151"/>
      <c r="AS339" s="151"/>
    </row>
    <row r="340" spans="1:45" s="140" customFormat="1">
      <c r="A340" s="142"/>
      <c r="B340" s="194"/>
      <c r="C340" s="163"/>
      <c r="D340" s="164"/>
      <c r="H340" s="165"/>
      <c r="M340" s="165"/>
      <c r="N340" s="165"/>
      <c r="AQ340" s="151"/>
      <c r="AS340" s="151"/>
    </row>
    <row r="341" spans="1:45" s="140" customFormat="1">
      <c r="A341" s="142"/>
      <c r="B341" s="194"/>
      <c r="C341" s="163"/>
      <c r="D341" s="164"/>
      <c r="H341" s="165"/>
      <c r="M341" s="165"/>
      <c r="N341" s="165"/>
      <c r="AQ341" s="151"/>
      <c r="AS341" s="151"/>
    </row>
    <row r="342" spans="1:45" s="140" customFormat="1">
      <c r="A342" s="142"/>
      <c r="B342" s="194"/>
      <c r="C342" s="163"/>
      <c r="D342" s="164"/>
      <c r="H342" s="165"/>
      <c r="M342" s="165"/>
      <c r="N342" s="165"/>
      <c r="AQ342" s="151"/>
      <c r="AS342" s="151"/>
    </row>
    <row r="343" spans="1:45" s="140" customFormat="1">
      <c r="A343" s="142"/>
      <c r="B343" s="194"/>
      <c r="C343" s="163"/>
      <c r="D343" s="164"/>
      <c r="H343" s="165"/>
      <c r="M343" s="165"/>
      <c r="N343" s="165"/>
      <c r="AQ343" s="151"/>
      <c r="AS343" s="151"/>
    </row>
    <row r="344" spans="1:45" s="140" customFormat="1">
      <c r="A344" s="142"/>
      <c r="B344" s="194"/>
      <c r="C344" s="163"/>
      <c r="D344" s="164"/>
      <c r="H344" s="165"/>
      <c r="M344" s="165"/>
      <c r="N344" s="165"/>
      <c r="AQ344" s="151"/>
      <c r="AS344" s="151"/>
    </row>
    <row r="345" spans="1:45" s="140" customFormat="1">
      <c r="A345" s="142"/>
      <c r="B345" s="194"/>
      <c r="C345" s="163"/>
      <c r="D345" s="164"/>
      <c r="H345" s="165"/>
      <c r="M345" s="165"/>
      <c r="N345" s="165"/>
      <c r="AQ345" s="151"/>
      <c r="AS345" s="151"/>
    </row>
    <row r="346" spans="1:45" s="140" customFormat="1">
      <c r="A346" s="142"/>
      <c r="B346" s="194"/>
      <c r="C346" s="163"/>
      <c r="D346" s="164"/>
      <c r="H346" s="165"/>
      <c r="M346" s="165"/>
      <c r="N346" s="165"/>
      <c r="AQ346" s="151"/>
      <c r="AS346" s="151"/>
    </row>
    <row r="347" spans="1:45" s="140" customFormat="1">
      <c r="A347" s="142"/>
      <c r="B347" s="194"/>
      <c r="C347" s="163"/>
      <c r="D347" s="164"/>
      <c r="H347" s="165"/>
      <c r="M347" s="165"/>
      <c r="N347" s="165"/>
      <c r="AQ347" s="151"/>
      <c r="AS347" s="151"/>
    </row>
    <row r="348" spans="1:45" s="140" customFormat="1">
      <c r="A348" s="142"/>
      <c r="B348" s="194"/>
      <c r="C348" s="163"/>
      <c r="D348" s="164"/>
      <c r="H348" s="165"/>
      <c r="M348" s="165"/>
      <c r="N348" s="165"/>
      <c r="AQ348" s="151"/>
      <c r="AS348" s="151"/>
    </row>
    <row r="349" spans="1:45" s="140" customFormat="1">
      <c r="A349" s="142"/>
      <c r="B349" s="194"/>
      <c r="C349" s="163"/>
      <c r="D349" s="164"/>
      <c r="H349" s="165"/>
      <c r="M349" s="165"/>
      <c r="N349" s="165"/>
      <c r="AQ349" s="151"/>
      <c r="AS349" s="151"/>
    </row>
    <row r="350" spans="1:45" s="140" customFormat="1">
      <c r="A350" s="142"/>
      <c r="B350" s="194"/>
      <c r="C350" s="163"/>
      <c r="D350" s="164"/>
      <c r="H350" s="165"/>
      <c r="M350" s="165"/>
      <c r="N350" s="165"/>
      <c r="AQ350" s="151"/>
      <c r="AS350" s="151"/>
    </row>
    <row r="351" spans="1:45" s="140" customFormat="1">
      <c r="A351" s="142"/>
      <c r="B351" s="194"/>
      <c r="C351" s="163"/>
      <c r="D351" s="164"/>
      <c r="H351" s="165"/>
      <c r="M351" s="165"/>
      <c r="N351" s="165"/>
      <c r="AQ351" s="151"/>
      <c r="AS351" s="151"/>
    </row>
    <row r="352" spans="1:45" s="140" customFormat="1">
      <c r="A352" s="142"/>
      <c r="B352" s="194"/>
      <c r="C352" s="163"/>
      <c r="D352" s="164"/>
      <c r="H352" s="165"/>
      <c r="M352" s="165"/>
      <c r="N352" s="165"/>
      <c r="AQ352" s="151"/>
      <c r="AS352" s="151"/>
    </row>
    <row r="353" spans="1:45" s="140" customFormat="1">
      <c r="A353" s="142"/>
      <c r="B353" s="194"/>
      <c r="C353" s="163"/>
      <c r="D353" s="164"/>
      <c r="H353" s="165"/>
      <c r="M353" s="165"/>
      <c r="N353" s="165"/>
      <c r="AQ353" s="151"/>
      <c r="AS353" s="151"/>
    </row>
    <row r="354" spans="1:45" s="140" customFormat="1">
      <c r="A354" s="142"/>
      <c r="B354" s="194"/>
      <c r="C354" s="163"/>
      <c r="D354" s="164"/>
      <c r="H354" s="165"/>
      <c r="M354" s="165"/>
      <c r="N354" s="165"/>
      <c r="AQ354" s="151"/>
      <c r="AS354" s="151"/>
    </row>
    <row r="355" spans="1:45" s="140" customFormat="1">
      <c r="A355" s="142"/>
      <c r="B355" s="194"/>
      <c r="C355" s="163"/>
      <c r="D355" s="164"/>
      <c r="H355" s="165"/>
      <c r="M355" s="165"/>
      <c r="N355" s="165"/>
      <c r="AQ355" s="151"/>
      <c r="AS355" s="151"/>
    </row>
    <row r="356" spans="1:45" s="140" customFormat="1">
      <c r="A356" s="142"/>
      <c r="B356" s="194"/>
      <c r="C356" s="163"/>
      <c r="D356" s="164"/>
      <c r="H356" s="165"/>
      <c r="M356" s="165"/>
      <c r="N356" s="165"/>
      <c r="AQ356" s="151"/>
      <c r="AS356" s="151"/>
    </row>
    <row r="357" spans="1:45" s="140" customFormat="1">
      <c r="A357" s="142"/>
      <c r="B357" s="194"/>
      <c r="C357" s="163"/>
      <c r="D357" s="164"/>
      <c r="H357" s="165"/>
      <c r="M357" s="165"/>
      <c r="N357" s="165"/>
      <c r="AQ357" s="151"/>
      <c r="AS357" s="151"/>
    </row>
    <row r="358" spans="1:45" s="140" customFormat="1">
      <c r="A358" s="142"/>
      <c r="B358" s="194"/>
      <c r="C358" s="163"/>
      <c r="D358" s="164"/>
      <c r="H358" s="165"/>
      <c r="M358" s="165"/>
      <c r="N358" s="165"/>
      <c r="AQ358" s="151"/>
      <c r="AS358" s="151"/>
    </row>
    <row r="359" spans="1:45" s="140" customFormat="1">
      <c r="A359" s="142"/>
      <c r="B359" s="194"/>
      <c r="C359" s="163"/>
      <c r="D359" s="164"/>
      <c r="H359" s="165"/>
      <c r="M359" s="165"/>
      <c r="N359" s="165"/>
      <c r="AQ359" s="151"/>
      <c r="AS359" s="151"/>
    </row>
    <row r="360" spans="1:45" s="140" customFormat="1">
      <c r="A360" s="142"/>
      <c r="B360" s="194"/>
      <c r="C360" s="163"/>
      <c r="D360" s="164"/>
      <c r="H360" s="165"/>
      <c r="M360" s="165"/>
      <c r="N360" s="165"/>
      <c r="AQ360" s="151"/>
      <c r="AS360" s="151"/>
    </row>
    <row r="361" spans="1:45" s="140" customFormat="1">
      <c r="A361" s="142"/>
      <c r="B361" s="194"/>
      <c r="C361" s="163"/>
      <c r="D361" s="164"/>
      <c r="H361" s="165"/>
      <c r="M361" s="165"/>
      <c r="N361" s="165"/>
      <c r="AQ361" s="151"/>
      <c r="AS361" s="151"/>
    </row>
    <row r="362" spans="1:45" s="140" customFormat="1">
      <c r="A362" s="142"/>
      <c r="B362" s="194"/>
      <c r="C362" s="163"/>
      <c r="D362" s="164"/>
      <c r="H362" s="165"/>
      <c r="M362" s="165"/>
      <c r="N362" s="165"/>
      <c r="AQ362" s="151"/>
      <c r="AS362" s="151"/>
    </row>
    <row r="363" spans="1:45" s="140" customFormat="1">
      <c r="A363" s="142"/>
      <c r="B363" s="194"/>
      <c r="C363" s="163"/>
      <c r="D363" s="164"/>
      <c r="H363" s="165"/>
      <c r="M363" s="165"/>
      <c r="N363" s="165"/>
      <c r="AQ363" s="151"/>
      <c r="AS363" s="151"/>
    </row>
    <row r="364" spans="1:45" s="140" customFormat="1">
      <c r="A364" s="142"/>
      <c r="B364" s="194"/>
      <c r="C364" s="163"/>
      <c r="D364" s="164"/>
      <c r="H364" s="165"/>
      <c r="M364" s="165"/>
      <c r="N364" s="165"/>
      <c r="AQ364" s="151"/>
      <c r="AS364" s="151"/>
    </row>
    <row r="365" spans="1:45" s="140" customFormat="1">
      <c r="A365" s="142"/>
      <c r="B365" s="194"/>
      <c r="C365" s="163"/>
      <c r="D365" s="164"/>
      <c r="H365" s="165"/>
      <c r="M365" s="165"/>
      <c r="N365" s="165"/>
      <c r="AQ365" s="151"/>
      <c r="AS365" s="151"/>
    </row>
    <row r="366" spans="1:45" s="140" customFormat="1">
      <c r="A366" s="142"/>
      <c r="B366" s="194"/>
      <c r="C366" s="163"/>
      <c r="D366" s="164"/>
      <c r="H366" s="165"/>
      <c r="M366" s="165"/>
      <c r="N366" s="165"/>
      <c r="AQ366" s="151"/>
      <c r="AS366" s="151"/>
    </row>
    <row r="367" spans="1:45" s="140" customFormat="1">
      <c r="A367" s="142"/>
      <c r="B367" s="194"/>
      <c r="C367" s="163"/>
      <c r="D367" s="164"/>
      <c r="H367" s="165"/>
      <c r="M367" s="165"/>
      <c r="N367" s="165"/>
      <c r="AQ367" s="151"/>
      <c r="AS367" s="151"/>
    </row>
    <row r="368" spans="1:45" s="140" customFormat="1">
      <c r="A368" s="142"/>
      <c r="B368" s="194"/>
      <c r="C368" s="163"/>
      <c r="D368" s="164"/>
      <c r="H368" s="165"/>
      <c r="M368" s="165"/>
      <c r="N368" s="165"/>
      <c r="AQ368" s="151"/>
      <c r="AS368" s="151"/>
    </row>
    <row r="369" spans="1:45" s="140" customFormat="1">
      <c r="A369" s="142"/>
      <c r="B369" s="194"/>
      <c r="C369" s="163"/>
      <c r="D369" s="164"/>
      <c r="H369" s="165"/>
      <c r="M369" s="165"/>
      <c r="N369" s="165"/>
      <c r="AQ369" s="151"/>
      <c r="AS369" s="151"/>
    </row>
    <row r="370" spans="1:45" s="140" customFormat="1">
      <c r="A370" s="142"/>
      <c r="B370" s="194"/>
      <c r="C370" s="163"/>
      <c r="D370" s="164"/>
      <c r="H370" s="165"/>
      <c r="M370" s="165"/>
      <c r="N370" s="165"/>
      <c r="AQ370" s="151"/>
      <c r="AS370" s="151"/>
    </row>
    <row r="371" spans="1:45" s="140" customFormat="1">
      <c r="A371" s="142"/>
      <c r="B371" s="194"/>
      <c r="C371" s="163"/>
      <c r="D371" s="164"/>
      <c r="H371" s="165"/>
      <c r="M371" s="165"/>
      <c r="N371" s="165"/>
      <c r="AQ371" s="151"/>
      <c r="AS371" s="151"/>
    </row>
    <row r="372" spans="1:45" s="140" customFormat="1">
      <c r="A372" s="142"/>
      <c r="B372" s="194"/>
      <c r="C372" s="163"/>
      <c r="D372" s="164"/>
      <c r="H372" s="165"/>
      <c r="M372" s="165"/>
      <c r="N372" s="165"/>
      <c r="AQ372" s="151"/>
      <c r="AS372" s="151"/>
    </row>
    <row r="373" spans="1:45" s="140" customFormat="1">
      <c r="A373" s="142"/>
      <c r="B373" s="194"/>
      <c r="C373" s="163"/>
      <c r="D373" s="164"/>
      <c r="H373" s="165"/>
      <c r="M373" s="165"/>
      <c r="N373" s="165"/>
      <c r="AQ373" s="151"/>
      <c r="AS373" s="151"/>
    </row>
    <row r="374" spans="1:45" s="140" customFormat="1">
      <c r="A374" s="142"/>
      <c r="B374" s="194"/>
      <c r="C374" s="163"/>
      <c r="D374" s="164"/>
      <c r="H374" s="165"/>
      <c r="M374" s="165"/>
      <c r="N374" s="165"/>
      <c r="AQ374" s="151"/>
      <c r="AS374" s="151"/>
    </row>
    <row r="375" spans="1:45" s="140" customFormat="1">
      <c r="A375" s="142"/>
      <c r="B375" s="194"/>
      <c r="C375" s="163"/>
      <c r="D375" s="164"/>
      <c r="H375" s="165"/>
      <c r="M375" s="165"/>
      <c r="N375" s="165"/>
      <c r="AQ375" s="151"/>
      <c r="AS375" s="151"/>
    </row>
    <row r="376" spans="1:45" s="140" customFormat="1">
      <c r="A376" s="142"/>
      <c r="B376" s="194"/>
      <c r="C376" s="163"/>
      <c r="D376" s="164"/>
      <c r="H376" s="165"/>
      <c r="M376" s="165"/>
      <c r="N376" s="165"/>
      <c r="AQ376" s="151"/>
      <c r="AS376" s="151"/>
    </row>
    <row r="377" spans="1:45" s="140" customFormat="1">
      <c r="A377" s="142"/>
      <c r="B377" s="194"/>
      <c r="C377" s="163"/>
      <c r="D377" s="164"/>
      <c r="H377" s="165"/>
      <c r="M377" s="165"/>
      <c r="N377" s="165"/>
      <c r="AQ377" s="151"/>
      <c r="AS377" s="151"/>
    </row>
    <row r="378" spans="1:45" s="140" customFormat="1">
      <c r="A378" s="142"/>
      <c r="B378" s="194"/>
      <c r="C378" s="163"/>
      <c r="D378" s="164"/>
      <c r="H378" s="165"/>
      <c r="M378" s="165"/>
      <c r="N378" s="165"/>
      <c r="AQ378" s="151"/>
      <c r="AS378" s="151"/>
    </row>
    <row r="379" spans="1:45" s="140" customFormat="1">
      <c r="A379" s="142"/>
      <c r="B379" s="194"/>
      <c r="C379" s="163"/>
      <c r="D379" s="164"/>
      <c r="H379" s="165"/>
      <c r="M379" s="165"/>
      <c r="N379" s="165"/>
      <c r="AQ379" s="151"/>
      <c r="AS379" s="151"/>
    </row>
    <row r="380" spans="1:45" s="140" customFormat="1">
      <c r="A380" s="142"/>
      <c r="B380" s="194"/>
      <c r="C380" s="163"/>
      <c r="D380" s="164"/>
      <c r="H380" s="165"/>
      <c r="M380" s="165"/>
      <c r="N380" s="165"/>
      <c r="AQ380" s="151"/>
      <c r="AS380" s="151"/>
    </row>
    <row r="381" spans="1:45" s="140" customFormat="1">
      <c r="A381" s="142"/>
      <c r="B381" s="194"/>
      <c r="C381" s="163"/>
      <c r="D381" s="164"/>
      <c r="H381" s="165"/>
      <c r="M381" s="165"/>
      <c r="N381" s="165"/>
      <c r="AQ381" s="151"/>
      <c r="AS381" s="151"/>
    </row>
    <row r="382" spans="1:45" s="140" customFormat="1">
      <c r="A382" s="142"/>
      <c r="B382" s="194"/>
      <c r="C382" s="163"/>
      <c r="D382" s="164"/>
      <c r="H382" s="165"/>
      <c r="M382" s="165"/>
      <c r="N382" s="165"/>
      <c r="AQ382" s="151"/>
      <c r="AS382" s="151"/>
    </row>
    <row r="383" spans="1:45" s="140" customFormat="1">
      <c r="A383" s="142"/>
      <c r="B383" s="194"/>
      <c r="C383" s="163"/>
      <c r="D383" s="164"/>
      <c r="H383" s="165"/>
      <c r="M383" s="165"/>
      <c r="N383" s="165"/>
      <c r="AQ383" s="151"/>
      <c r="AS383" s="151"/>
    </row>
    <row r="384" spans="1:45" s="140" customFormat="1">
      <c r="A384" s="142"/>
      <c r="B384" s="194"/>
      <c r="C384" s="163"/>
      <c r="D384" s="164"/>
      <c r="H384" s="165"/>
      <c r="M384" s="165"/>
      <c r="N384" s="165"/>
      <c r="AQ384" s="151"/>
      <c r="AS384" s="151"/>
    </row>
    <row r="385" spans="1:45" s="140" customFormat="1">
      <c r="A385" s="142"/>
      <c r="B385" s="194"/>
      <c r="C385" s="163"/>
      <c r="D385" s="164"/>
      <c r="H385" s="165"/>
      <c r="M385" s="165"/>
      <c r="N385" s="165"/>
      <c r="AQ385" s="151"/>
      <c r="AS385" s="151"/>
    </row>
    <row r="386" spans="1:45" s="140" customFormat="1">
      <c r="A386" s="142"/>
      <c r="B386" s="194"/>
      <c r="C386" s="163"/>
      <c r="D386" s="164"/>
      <c r="H386" s="165"/>
      <c r="M386" s="165"/>
      <c r="N386" s="165"/>
      <c r="AQ386" s="151"/>
      <c r="AS386" s="151"/>
    </row>
    <row r="387" spans="1:45" s="140" customFormat="1">
      <c r="A387" s="142"/>
      <c r="B387" s="194"/>
      <c r="C387" s="163"/>
      <c r="D387" s="164"/>
      <c r="H387" s="165"/>
      <c r="M387" s="165"/>
      <c r="N387" s="165"/>
      <c r="AQ387" s="151"/>
      <c r="AS387" s="151"/>
    </row>
    <row r="388" spans="1:45" s="140" customFormat="1">
      <c r="A388" s="142"/>
      <c r="B388" s="194"/>
      <c r="C388" s="163"/>
      <c r="D388" s="164"/>
      <c r="H388" s="165"/>
      <c r="M388" s="165"/>
      <c r="N388" s="165"/>
      <c r="AQ388" s="151"/>
      <c r="AS388" s="151"/>
    </row>
    <row r="389" spans="1:45" s="140" customFormat="1">
      <c r="A389" s="142"/>
      <c r="B389" s="194"/>
      <c r="C389" s="163"/>
      <c r="D389" s="164"/>
      <c r="H389" s="165"/>
      <c r="M389" s="165"/>
      <c r="N389" s="165"/>
      <c r="AQ389" s="151"/>
      <c r="AS389" s="151"/>
    </row>
    <row r="390" spans="1:45" s="140" customFormat="1">
      <c r="A390" s="142"/>
      <c r="B390" s="194"/>
      <c r="C390" s="163"/>
      <c r="D390" s="164"/>
      <c r="H390" s="165"/>
      <c r="M390" s="165"/>
      <c r="N390" s="165"/>
      <c r="AQ390" s="151"/>
      <c r="AS390" s="151"/>
    </row>
    <row r="391" spans="1:45" s="140" customFormat="1">
      <c r="A391" s="142"/>
      <c r="B391" s="194"/>
      <c r="C391" s="163"/>
      <c r="D391" s="164"/>
      <c r="H391" s="165"/>
      <c r="M391" s="165"/>
      <c r="N391" s="165"/>
      <c r="AQ391" s="151"/>
      <c r="AS391" s="151"/>
    </row>
    <row r="392" spans="1:45" s="140" customFormat="1">
      <c r="A392" s="142"/>
      <c r="B392" s="194"/>
      <c r="C392" s="163"/>
      <c r="D392" s="164"/>
      <c r="H392" s="165"/>
      <c r="M392" s="165"/>
      <c r="N392" s="165"/>
      <c r="AQ392" s="151"/>
      <c r="AS392" s="151"/>
    </row>
    <row r="393" spans="1:45" s="140" customFormat="1">
      <c r="A393" s="142"/>
      <c r="B393" s="194"/>
      <c r="C393" s="163"/>
      <c r="D393" s="164"/>
      <c r="H393" s="165"/>
      <c r="M393" s="165"/>
      <c r="N393" s="165"/>
      <c r="AQ393" s="151"/>
      <c r="AS393" s="151"/>
    </row>
    <row r="394" spans="1:45" s="140" customFormat="1">
      <c r="A394" s="142"/>
      <c r="B394" s="194"/>
      <c r="C394" s="163"/>
      <c r="D394" s="164"/>
      <c r="H394" s="165"/>
      <c r="M394" s="165"/>
      <c r="N394" s="165"/>
      <c r="AQ394" s="151"/>
      <c r="AS394" s="151"/>
    </row>
    <row r="395" spans="1:45" s="140" customFormat="1">
      <c r="A395" s="142"/>
      <c r="B395" s="194"/>
      <c r="C395" s="163"/>
      <c r="D395" s="164"/>
      <c r="H395" s="165"/>
      <c r="M395" s="165"/>
      <c r="N395" s="165"/>
      <c r="AQ395" s="151"/>
      <c r="AS395" s="151"/>
    </row>
    <row r="396" spans="1:45" s="140" customFormat="1">
      <c r="A396" s="142"/>
      <c r="B396" s="194"/>
      <c r="C396" s="163"/>
      <c r="D396" s="164"/>
      <c r="H396" s="165"/>
      <c r="M396" s="165"/>
      <c r="N396" s="165"/>
      <c r="AQ396" s="151"/>
      <c r="AS396" s="151"/>
    </row>
    <row r="397" spans="1:45" s="140" customFormat="1">
      <c r="A397" s="142"/>
      <c r="B397" s="194"/>
      <c r="C397" s="163"/>
      <c r="D397" s="164"/>
      <c r="H397" s="165"/>
      <c r="M397" s="165"/>
      <c r="N397" s="165"/>
      <c r="AQ397" s="151"/>
      <c r="AS397" s="151"/>
    </row>
    <row r="398" spans="1:45" s="140" customFormat="1">
      <c r="A398" s="142"/>
      <c r="B398" s="194"/>
      <c r="C398" s="163"/>
      <c r="D398" s="164"/>
      <c r="H398" s="165"/>
      <c r="M398" s="165"/>
      <c r="N398" s="165"/>
      <c r="AQ398" s="151"/>
      <c r="AS398" s="151"/>
    </row>
    <row r="399" spans="1:45" s="140" customFormat="1">
      <c r="A399" s="142"/>
      <c r="B399" s="194"/>
      <c r="C399" s="163"/>
      <c r="D399" s="164"/>
      <c r="H399" s="165"/>
      <c r="M399" s="165"/>
      <c r="N399" s="165"/>
      <c r="AQ399" s="151"/>
      <c r="AS399" s="151"/>
    </row>
    <row r="400" spans="1:45" s="140" customFormat="1">
      <c r="A400" s="142"/>
      <c r="B400" s="194"/>
      <c r="C400" s="163"/>
      <c r="D400" s="164"/>
      <c r="H400" s="165"/>
      <c r="M400" s="165"/>
      <c r="N400" s="165"/>
      <c r="AQ400" s="151"/>
      <c r="AS400" s="151"/>
    </row>
    <row r="401" spans="1:45" s="140" customFormat="1">
      <c r="A401" s="142"/>
      <c r="B401" s="194"/>
      <c r="C401" s="163"/>
      <c r="D401" s="164"/>
      <c r="H401" s="165"/>
      <c r="M401" s="165"/>
      <c r="N401" s="165"/>
      <c r="AQ401" s="151"/>
      <c r="AS401" s="151"/>
    </row>
    <row r="402" spans="1:45" s="140" customFormat="1">
      <c r="A402" s="142"/>
      <c r="B402" s="194"/>
      <c r="C402" s="163"/>
      <c r="D402" s="164"/>
      <c r="H402" s="165"/>
      <c r="M402" s="165"/>
      <c r="N402" s="165"/>
      <c r="AQ402" s="151"/>
      <c r="AS402" s="151"/>
    </row>
    <row r="403" spans="1:45" s="140" customFormat="1">
      <c r="A403" s="142"/>
      <c r="B403" s="194"/>
      <c r="C403" s="163"/>
      <c r="D403" s="164"/>
      <c r="H403" s="165"/>
      <c r="M403" s="165"/>
      <c r="N403" s="165"/>
      <c r="AQ403" s="151"/>
      <c r="AS403" s="151"/>
    </row>
    <row r="404" spans="1:45" s="140" customFormat="1">
      <c r="A404" s="142"/>
      <c r="B404" s="194"/>
      <c r="C404" s="163"/>
      <c r="D404" s="164"/>
      <c r="H404" s="165"/>
      <c r="M404" s="165"/>
      <c r="N404" s="165"/>
      <c r="AQ404" s="151"/>
      <c r="AS404" s="151"/>
    </row>
    <row r="405" spans="1:45" s="140" customFormat="1">
      <c r="A405" s="142"/>
      <c r="B405" s="194"/>
      <c r="C405" s="163"/>
      <c r="D405" s="164"/>
      <c r="H405" s="165"/>
      <c r="M405" s="165"/>
      <c r="N405" s="165"/>
      <c r="AQ405" s="151"/>
      <c r="AS405" s="151"/>
    </row>
    <row r="406" spans="1:45" s="140" customFormat="1">
      <c r="A406" s="142"/>
      <c r="B406" s="194"/>
      <c r="C406" s="163"/>
      <c r="D406" s="164"/>
      <c r="H406" s="165"/>
      <c r="M406" s="165"/>
      <c r="N406" s="165"/>
      <c r="AQ406" s="151"/>
      <c r="AS406" s="151"/>
    </row>
    <row r="407" spans="1:45" s="140" customFormat="1">
      <c r="A407" s="142"/>
      <c r="B407" s="194"/>
      <c r="C407" s="163"/>
      <c r="D407" s="164"/>
      <c r="H407" s="165"/>
      <c r="M407" s="165"/>
      <c r="N407" s="165"/>
      <c r="AQ407" s="151"/>
      <c r="AS407" s="151"/>
    </row>
    <row r="408" spans="1:45" s="140" customFormat="1">
      <c r="A408" s="142"/>
      <c r="B408" s="194"/>
      <c r="C408" s="163"/>
      <c r="D408" s="164"/>
      <c r="H408" s="165"/>
      <c r="M408" s="165"/>
      <c r="N408" s="165"/>
      <c r="AQ408" s="151"/>
      <c r="AS408" s="151"/>
    </row>
    <row r="409" spans="1:45" s="140" customFormat="1">
      <c r="A409" s="142"/>
      <c r="B409" s="194"/>
      <c r="C409" s="163"/>
      <c r="D409" s="164"/>
      <c r="H409" s="165"/>
      <c r="M409" s="165"/>
      <c r="N409" s="165"/>
      <c r="AQ409" s="151"/>
      <c r="AS409" s="151"/>
    </row>
    <row r="410" spans="1:45" s="140" customFormat="1">
      <c r="A410" s="142"/>
      <c r="B410" s="194"/>
      <c r="C410" s="163"/>
      <c r="D410" s="164"/>
      <c r="H410" s="165"/>
      <c r="M410" s="165"/>
      <c r="N410" s="165"/>
      <c r="AQ410" s="151"/>
      <c r="AS410" s="151"/>
    </row>
    <row r="411" spans="1:45" s="140" customFormat="1">
      <c r="A411" s="142"/>
      <c r="B411" s="194"/>
      <c r="C411" s="163"/>
      <c r="D411" s="164"/>
      <c r="H411" s="165"/>
      <c r="M411" s="165"/>
      <c r="N411" s="165"/>
      <c r="AQ411" s="151"/>
      <c r="AS411" s="151"/>
    </row>
    <row r="412" spans="1:45" s="140" customFormat="1">
      <c r="A412" s="142"/>
      <c r="B412" s="194"/>
      <c r="C412" s="163"/>
      <c r="D412" s="164"/>
      <c r="H412" s="165"/>
      <c r="M412" s="165"/>
      <c r="N412" s="165"/>
      <c r="AQ412" s="151"/>
      <c r="AS412" s="151"/>
    </row>
    <row r="413" spans="1:45" s="140" customFormat="1">
      <c r="A413" s="142"/>
      <c r="B413" s="194"/>
      <c r="C413" s="163"/>
      <c r="D413" s="164"/>
      <c r="H413" s="165"/>
      <c r="M413" s="165"/>
      <c r="N413" s="165"/>
      <c r="AQ413" s="151"/>
      <c r="AS413" s="151"/>
    </row>
    <row r="414" spans="1:45" s="140" customFormat="1">
      <c r="A414" s="142"/>
      <c r="B414" s="194"/>
      <c r="C414" s="163"/>
      <c r="D414" s="164"/>
      <c r="H414" s="165"/>
      <c r="M414" s="165"/>
      <c r="N414" s="165"/>
      <c r="AQ414" s="151"/>
      <c r="AS414" s="151"/>
    </row>
    <row r="415" spans="1:45" s="140" customFormat="1">
      <c r="A415" s="142"/>
      <c r="B415" s="194"/>
      <c r="C415" s="163"/>
      <c r="D415" s="164"/>
      <c r="H415" s="165"/>
      <c r="M415" s="165"/>
      <c r="N415" s="165"/>
      <c r="AQ415" s="151"/>
      <c r="AS415" s="151"/>
    </row>
    <row r="416" spans="1:45" s="140" customFormat="1">
      <c r="A416" s="142"/>
      <c r="B416" s="194"/>
      <c r="C416" s="163"/>
      <c r="D416" s="164"/>
      <c r="H416" s="165"/>
      <c r="M416" s="165"/>
      <c r="N416" s="165"/>
      <c r="AQ416" s="151"/>
      <c r="AS416" s="151"/>
    </row>
    <row r="417" spans="1:45" s="140" customFormat="1">
      <c r="A417" s="142"/>
      <c r="B417" s="194"/>
      <c r="C417" s="163"/>
      <c r="D417" s="164"/>
      <c r="H417" s="165"/>
      <c r="M417" s="165"/>
      <c r="N417" s="165"/>
      <c r="AQ417" s="151"/>
      <c r="AS417" s="151"/>
    </row>
    <row r="418" spans="1:45" s="140" customFormat="1">
      <c r="A418" s="142"/>
      <c r="B418" s="194"/>
      <c r="C418" s="163"/>
      <c r="D418" s="164"/>
      <c r="H418" s="165"/>
      <c r="M418" s="165"/>
      <c r="N418" s="165"/>
      <c r="AQ418" s="151"/>
      <c r="AS418" s="151"/>
    </row>
    <row r="419" spans="1:45" s="140" customFormat="1">
      <c r="A419" s="142"/>
      <c r="B419" s="194"/>
      <c r="C419" s="163"/>
      <c r="D419" s="164"/>
      <c r="H419" s="165"/>
      <c r="M419" s="165"/>
      <c r="N419" s="165"/>
      <c r="AQ419" s="151"/>
      <c r="AS419" s="151"/>
    </row>
    <row r="420" spans="1:45" s="140" customFormat="1">
      <c r="A420" s="142"/>
      <c r="B420" s="194"/>
      <c r="C420" s="163"/>
      <c r="D420" s="164"/>
      <c r="H420" s="165"/>
      <c r="M420" s="165"/>
      <c r="N420" s="165"/>
      <c r="AQ420" s="151"/>
      <c r="AS420" s="151"/>
    </row>
    <row r="421" spans="1:45" s="140" customFormat="1">
      <c r="A421" s="142"/>
      <c r="B421" s="194"/>
      <c r="C421" s="163"/>
      <c r="D421" s="164"/>
      <c r="H421" s="165"/>
      <c r="M421" s="165"/>
      <c r="N421" s="165"/>
      <c r="AQ421" s="151"/>
      <c r="AS421" s="151"/>
    </row>
    <row r="422" spans="1:45" s="140" customFormat="1">
      <c r="A422" s="142"/>
      <c r="B422" s="194"/>
      <c r="C422" s="163"/>
      <c r="D422" s="164"/>
      <c r="H422" s="165"/>
      <c r="M422" s="165"/>
      <c r="N422" s="165"/>
      <c r="AQ422" s="151"/>
      <c r="AS422" s="151"/>
    </row>
    <row r="423" spans="1:45" s="140" customFormat="1">
      <c r="A423" s="142"/>
      <c r="B423" s="194"/>
      <c r="C423" s="163"/>
      <c r="D423" s="164"/>
      <c r="H423" s="165"/>
      <c r="M423" s="165"/>
      <c r="N423" s="165"/>
      <c r="AQ423" s="151"/>
      <c r="AS423" s="151"/>
    </row>
    <row r="424" spans="1:45" s="140" customFormat="1">
      <c r="A424" s="142"/>
      <c r="B424" s="194"/>
      <c r="C424" s="163"/>
      <c r="D424" s="164"/>
      <c r="H424" s="165"/>
      <c r="M424" s="165"/>
      <c r="N424" s="165"/>
      <c r="AQ424" s="151"/>
      <c r="AS424" s="151"/>
    </row>
    <row r="425" spans="1:45" s="140" customFormat="1">
      <c r="A425" s="142"/>
      <c r="B425" s="194"/>
      <c r="C425" s="163"/>
      <c r="D425" s="164"/>
      <c r="H425" s="165"/>
      <c r="M425" s="165"/>
      <c r="N425" s="165"/>
      <c r="AQ425" s="151"/>
      <c r="AS425" s="151"/>
    </row>
    <row r="426" spans="1:45" s="140" customFormat="1">
      <c r="A426" s="142"/>
      <c r="B426" s="194"/>
      <c r="C426" s="163"/>
      <c r="D426" s="164"/>
      <c r="H426" s="165"/>
      <c r="M426" s="165"/>
      <c r="N426" s="165"/>
      <c r="AQ426" s="151"/>
      <c r="AS426" s="151"/>
    </row>
    <row r="427" spans="1:45" s="140" customFormat="1">
      <c r="A427" s="142"/>
      <c r="B427" s="194"/>
      <c r="C427" s="163"/>
      <c r="D427" s="164"/>
      <c r="H427" s="165"/>
      <c r="M427" s="165"/>
      <c r="N427" s="165"/>
      <c r="AQ427" s="151"/>
      <c r="AS427" s="151"/>
    </row>
    <row r="428" spans="1:45" s="140" customFormat="1">
      <c r="A428" s="142"/>
      <c r="B428" s="194"/>
      <c r="C428" s="163"/>
      <c r="D428" s="164"/>
      <c r="H428" s="165"/>
      <c r="M428" s="165"/>
      <c r="N428" s="165"/>
      <c r="AQ428" s="151"/>
      <c r="AS428" s="151"/>
    </row>
    <row r="429" spans="1:45" s="140" customFormat="1">
      <c r="A429" s="142"/>
      <c r="B429" s="194"/>
      <c r="C429" s="163"/>
      <c r="D429" s="164"/>
      <c r="H429" s="165"/>
      <c r="M429" s="165"/>
      <c r="N429" s="165"/>
      <c r="AQ429" s="151"/>
      <c r="AS429" s="151"/>
    </row>
    <row r="430" spans="1:45" s="140" customFormat="1">
      <c r="A430" s="142"/>
      <c r="B430" s="194"/>
      <c r="C430" s="163"/>
      <c r="D430" s="164"/>
      <c r="H430" s="165"/>
      <c r="M430" s="165"/>
      <c r="N430" s="165"/>
      <c r="AQ430" s="151"/>
      <c r="AS430" s="151"/>
    </row>
    <row r="431" spans="1:45" s="140" customFormat="1">
      <c r="A431" s="142"/>
      <c r="B431" s="194"/>
      <c r="C431" s="163"/>
      <c r="D431" s="164"/>
      <c r="H431" s="165"/>
      <c r="M431" s="165"/>
      <c r="N431" s="165"/>
      <c r="AQ431" s="151"/>
      <c r="AS431" s="151"/>
    </row>
    <row r="432" spans="1:45" s="140" customFormat="1">
      <c r="A432" s="142"/>
      <c r="B432" s="194"/>
      <c r="C432" s="163"/>
      <c r="D432" s="164"/>
      <c r="H432" s="165"/>
      <c r="M432" s="165"/>
      <c r="N432" s="165"/>
      <c r="AQ432" s="151"/>
      <c r="AS432" s="151"/>
    </row>
    <row r="433" spans="1:45" s="140" customFormat="1">
      <c r="A433" s="142"/>
      <c r="B433" s="194"/>
      <c r="C433" s="163"/>
      <c r="D433" s="164"/>
      <c r="H433" s="165"/>
      <c r="M433" s="165"/>
      <c r="N433" s="165"/>
      <c r="AQ433" s="151"/>
      <c r="AS433" s="151"/>
    </row>
    <row r="434" spans="1:45" s="140" customFormat="1">
      <c r="A434" s="142"/>
      <c r="B434" s="194"/>
      <c r="C434" s="163"/>
      <c r="D434" s="164"/>
      <c r="H434" s="165"/>
      <c r="M434" s="165"/>
      <c r="N434" s="165"/>
      <c r="AQ434" s="151"/>
      <c r="AS434" s="151"/>
    </row>
    <row r="435" spans="1:45" s="140" customFormat="1">
      <c r="A435" s="142"/>
      <c r="B435" s="194"/>
      <c r="C435" s="163"/>
      <c r="D435" s="164"/>
      <c r="H435" s="165"/>
      <c r="M435" s="165"/>
      <c r="N435" s="165"/>
      <c r="AQ435" s="151"/>
      <c r="AS435" s="151"/>
    </row>
    <row r="436" spans="1:45" s="140" customFormat="1">
      <c r="A436" s="142"/>
      <c r="B436" s="194"/>
      <c r="C436" s="163"/>
      <c r="D436" s="164"/>
      <c r="H436" s="165"/>
      <c r="M436" s="165"/>
      <c r="N436" s="165"/>
      <c r="AQ436" s="151"/>
      <c r="AS436" s="151"/>
    </row>
    <row r="437" spans="1:45" s="140" customFormat="1">
      <c r="A437" s="142"/>
      <c r="B437" s="194"/>
      <c r="C437" s="163"/>
      <c r="D437" s="164"/>
      <c r="H437" s="165"/>
      <c r="M437" s="165"/>
      <c r="N437" s="165"/>
      <c r="AQ437" s="151"/>
      <c r="AS437" s="151"/>
    </row>
    <row r="438" spans="1:45" s="140" customFormat="1">
      <c r="A438" s="142"/>
      <c r="B438" s="194"/>
      <c r="C438" s="163"/>
      <c r="D438" s="164"/>
      <c r="H438" s="165"/>
      <c r="M438" s="165"/>
      <c r="N438" s="165"/>
      <c r="AQ438" s="151"/>
      <c r="AS438" s="151"/>
    </row>
    <row r="439" spans="1:45" s="140" customFormat="1">
      <c r="A439" s="142"/>
      <c r="B439" s="194"/>
      <c r="C439" s="163"/>
      <c r="D439" s="164"/>
      <c r="H439" s="165"/>
      <c r="M439" s="165"/>
      <c r="N439" s="165"/>
      <c r="AQ439" s="151"/>
      <c r="AS439" s="151"/>
    </row>
    <row r="440" spans="1:45" s="140" customFormat="1">
      <c r="A440" s="142"/>
      <c r="B440" s="194"/>
      <c r="C440" s="163"/>
      <c r="D440" s="164"/>
      <c r="H440" s="165"/>
      <c r="M440" s="165"/>
      <c r="N440" s="165"/>
      <c r="AQ440" s="151"/>
      <c r="AS440" s="151"/>
    </row>
    <row r="441" spans="1:45" s="140" customFormat="1">
      <c r="A441" s="142"/>
      <c r="B441" s="194"/>
      <c r="C441" s="163"/>
      <c r="D441" s="164"/>
      <c r="H441" s="165"/>
      <c r="M441" s="165"/>
      <c r="N441" s="165"/>
      <c r="AQ441" s="151"/>
      <c r="AS441" s="151"/>
    </row>
    <row r="442" spans="1:45" s="140" customFormat="1">
      <c r="A442" s="142"/>
      <c r="B442" s="194"/>
      <c r="C442" s="163"/>
      <c r="D442" s="164"/>
      <c r="H442" s="165"/>
      <c r="M442" s="165"/>
      <c r="N442" s="165"/>
      <c r="AQ442" s="151"/>
      <c r="AS442" s="151"/>
    </row>
    <row r="443" spans="1:45" s="140" customFormat="1">
      <c r="A443" s="142"/>
      <c r="B443" s="194"/>
      <c r="C443" s="163"/>
      <c r="D443" s="164"/>
      <c r="H443" s="165"/>
      <c r="M443" s="165"/>
      <c r="N443" s="165"/>
      <c r="AQ443" s="151"/>
      <c r="AS443" s="151"/>
    </row>
    <row r="444" spans="1:45" s="140" customFormat="1">
      <c r="A444" s="142"/>
      <c r="B444" s="194"/>
      <c r="C444" s="163"/>
      <c r="D444" s="164"/>
      <c r="H444" s="165"/>
      <c r="M444" s="165"/>
      <c r="N444" s="165"/>
      <c r="AQ444" s="151"/>
      <c r="AS444" s="151"/>
    </row>
    <row r="445" spans="1:45" s="140" customFormat="1">
      <c r="A445" s="142"/>
      <c r="B445" s="194"/>
      <c r="C445" s="163"/>
      <c r="D445" s="164"/>
      <c r="H445" s="165"/>
      <c r="M445" s="165"/>
      <c r="N445" s="165"/>
      <c r="AQ445" s="151"/>
      <c r="AS445" s="151"/>
    </row>
    <row r="446" spans="1:45" s="140" customFormat="1">
      <c r="A446" s="142"/>
      <c r="B446" s="194"/>
      <c r="C446" s="163"/>
      <c r="D446" s="164"/>
      <c r="H446" s="165"/>
      <c r="M446" s="165"/>
      <c r="N446" s="165"/>
      <c r="AQ446" s="151"/>
      <c r="AS446" s="151"/>
    </row>
    <row r="447" spans="1:45" s="140" customFormat="1">
      <c r="A447" s="142"/>
      <c r="B447" s="194"/>
      <c r="C447" s="163"/>
      <c r="D447" s="164"/>
      <c r="H447" s="165"/>
      <c r="M447" s="165"/>
      <c r="N447" s="165"/>
      <c r="AQ447" s="151"/>
      <c r="AS447" s="151"/>
    </row>
    <row r="448" spans="1:45" s="140" customFormat="1">
      <c r="A448" s="142"/>
      <c r="B448" s="194"/>
      <c r="C448" s="163"/>
      <c r="D448" s="164"/>
      <c r="H448" s="165"/>
      <c r="M448" s="165"/>
      <c r="N448" s="165"/>
      <c r="AQ448" s="151"/>
      <c r="AS448" s="151"/>
    </row>
    <row r="449" spans="1:45" s="140" customFormat="1">
      <c r="A449" s="142"/>
      <c r="B449" s="194"/>
      <c r="C449" s="163"/>
      <c r="D449" s="164"/>
      <c r="H449" s="165"/>
      <c r="M449" s="165"/>
      <c r="N449" s="165"/>
      <c r="AQ449" s="151"/>
      <c r="AS449" s="151"/>
    </row>
    <row r="450" spans="1:45" s="140" customFormat="1">
      <c r="A450" s="142"/>
      <c r="B450" s="194"/>
      <c r="C450" s="163"/>
      <c r="D450" s="164"/>
      <c r="H450" s="165"/>
      <c r="M450" s="165"/>
      <c r="N450" s="165"/>
      <c r="AQ450" s="151"/>
      <c r="AS450" s="151"/>
    </row>
    <row r="451" spans="1:45" s="140" customFormat="1">
      <c r="A451" s="142"/>
      <c r="B451" s="194"/>
      <c r="C451" s="163"/>
      <c r="D451" s="164"/>
      <c r="H451" s="165"/>
      <c r="M451" s="165"/>
      <c r="N451" s="165"/>
      <c r="AQ451" s="151"/>
      <c r="AS451" s="151"/>
    </row>
    <row r="452" spans="1:45" s="140" customFormat="1">
      <c r="A452" s="142"/>
      <c r="B452" s="194"/>
      <c r="C452" s="163"/>
      <c r="D452" s="164"/>
      <c r="H452" s="165"/>
      <c r="M452" s="165"/>
      <c r="N452" s="165"/>
      <c r="AQ452" s="151"/>
      <c r="AS452" s="151"/>
    </row>
    <row r="453" spans="1:45" s="140" customFormat="1">
      <c r="A453" s="142"/>
      <c r="B453" s="194"/>
      <c r="C453" s="163"/>
      <c r="D453" s="164"/>
      <c r="H453" s="165"/>
      <c r="M453" s="165"/>
      <c r="N453" s="165"/>
      <c r="AQ453" s="151"/>
      <c r="AS453" s="151"/>
    </row>
    <row r="454" spans="1:45" s="140" customFormat="1">
      <c r="A454" s="142"/>
      <c r="B454" s="194"/>
      <c r="C454" s="163"/>
      <c r="D454" s="164"/>
      <c r="H454" s="165"/>
      <c r="M454" s="165"/>
      <c r="N454" s="165"/>
      <c r="AQ454" s="151"/>
      <c r="AS454" s="151"/>
    </row>
    <row r="455" spans="1:45" s="140" customFormat="1">
      <c r="A455" s="142"/>
      <c r="B455" s="194"/>
      <c r="C455" s="163"/>
      <c r="D455" s="164"/>
      <c r="H455" s="165"/>
      <c r="M455" s="165"/>
      <c r="N455" s="165"/>
      <c r="AQ455" s="151"/>
      <c r="AS455" s="151"/>
    </row>
    <row r="456" spans="1:45" s="140" customFormat="1">
      <c r="A456" s="142"/>
      <c r="B456" s="194"/>
      <c r="C456" s="163"/>
      <c r="D456" s="164"/>
      <c r="H456" s="165"/>
      <c r="M456" s="165"/>
      <c r="N456" s="165"/>
      <c r="AQ456" s="151"/>
      <c r="AS456" s="151"/>
    </row>
    <row r="457" spans="1:45" s="140" customFormat="1">
      <c r="A457" s="142"/>
      <c r="B457" s="194"/>
      <c r="C457" s="163"/>
      <c r="D457" s="164"/>
      <c r="H457" s="165"/>
      <c r="M457" s="165"/>
      <c r="N457" s="165"/>
      <c r="AQ457" s="151"/>
      <c r="AS457" s="151"/>
    </row>
    <row r="458" spans="1:45" s="140" customFormat="1">
      <c r="A458" s="142"/>
      <c r="B458" s="194"/>
      <c r="C458" s="163"/>
      <c r="D458" s="164"/>
      <c r="H458" s="165"/>
      <c r="M458" s="165"/>
      <c r="N458" s="165"/>
      <c r="AQ458" s="151"/>
      <c r="AS458" s="151"/>
    </row>
    <row r="459" spans="1:45" s="140" customFormat="1">
      <c r="A459" s="142"/>
      <c r="B459" s="194"/>
      <c r="C459" s="163"/>
      <c r="D459" s="164"/>
      <c r="H459" s="165"/>
      <c r="M459" s="165"/>
      <c r="N459" s="165"/>
      <c r="AQ459" s="151"/>
      <c r="AS459" s="151"/>
    </row>
    <row r="460" spans="1:45" s="140" customFormat="1">
      <c r="A460" s="142"/>
      <c r="B460" s="194"/>
      <c r="C460" s="163"/>
      <c r="D460" s="164"/>
      <c r="H460" s="165"/>
      <c r="M460" s="165"/>
      <c r="N460" s="165"/>
      <c r="AQ460" s="151"/>
      <c r="AS460" s="151"/>
    </row>
    <row r="461" spans="1:45" s="140" customFormat="1">
      <c r="A461" s="142"/>
      <c r="B461" s="194"/>
      <c r="C461" s="163"/>
      <c r="D461" s="164"/>
      <c r="H461" s="165"/>
      <c r="M461" s="165"/>
      <c r="N461" s="165"/>
      <c r="AQ461" s="151"/>
      <c r="AS461" s="151"/>
    </row>
    <row r="462" spans="1:45" s="140" customFormat="1">
      <c r="A462" s="142"/>
      <c r="B462" s="194"/>
      <c r="C462" s="163"/>
      <c r="D462" s="164"/>
      <c r="H462" s="165"/>
      <c r="M462" s="165"/>
      <c r="N462" s="165"/>
      <c r="AQ462" s="151"/>
      <c r="AS462" s="151"/>
    </row>
    <row r="463" spans="1:45" s="140" customFormat="1">
      <c r="A463" s="142"/>
      <c r="B463" s="194"/>
      <c r="C463" s="163"/>
      <c r="D463" s="164"/>
      <c r="H463" s="165"/>
      <c r="M463" s="165"/>
      <c r="N463" s="165"/>
      <c r="AQ463" s="151"/>
      <c r="AS463" s="151"/>
    </row>
    <row r="464" spans="1:45" s="140" customFormat="1">
      <c r="A464" s="142"/>
      <c r="B464" s="194"/>
      <c r="C464" s="163"/>
      <c r="D464" s="164"/>
      <c r="H464" s="165"/>
      <c r="M464" s="165"/>
      <c r="N464" s="165"/>
      <c r="AQ464" s="151"/>
      <c r="AS464" s="151"/>
    </row>
    <row r="465" spans="1:45" s="140" customFormat="1">
      <c r="A465" s="142"/>
      <c r="B465" s="194"/>
      <c r="C465" s="163"/>
      <c r="D465" s="164"/>
      <c r="H465" s="165"/>
      <c r="M465" s="165"/>
      <c r="N465" s="165"/>
      <c r="AQ465" s="151"/>
      <c r="AS465" s="151"/>
    </row>
    <row r="466" spans="1:45" s="140" customFormat="1">
      <c r="A466" s="142"/>
      <c r="B466" s="194"/>
      <c r="C466" s="163"/>
      <c r="D466" s="164"/>
      <c r="H466" s="165"/>
      <c r="M466" s="165"/>
      <c r="N466" s="165"/>
      <c r="AQ466" s="151"/>
      <c r="AS466" s="151"/>
    </row>
    <row r="467" spans="1:45" s="140" customFormat="1">
      <c r="A467" s="142"/>
      <c r="B467" s="194"/>
      <c r="C467" s="163"/>
      <c r="D467" s="164"/>
      <c r="H467" s="165"/>
      <c r="M467" s="165"/>
      <c r="N467" s="165"/>
      <c r="AQ467" s="151"/>
      <c r="AS467" s="151"/>
    </row>
    <row r="468" spans="1:45" s="140" customFormat="1">
      <c r="A468" s="142"/>
      <c r="B468" s="194"/>
      <c r="C468" s="163"/>
      <c r="D468" s="164"/>
      <c r="H468" s="165"/>
      <c r="M468" s="165"/>
      <c r="N468" s="165"/>
      <c r="AQ468" s="151"/>
      <c r="AS468" s="151"/>
    </row>
    <row r="469" spans="1:45" s="140" customFormat="1">
      <c r="A469" s="142"/>
      <c r="B469" s="194"/>
      <c r="C469" s="163"/>
      <c r="D469" s="164"/>
      <c r="H469" s="165"/>
      <c r="M469" s="165"/>
      <c r="N469" s="165"/>
      <c r="AQ469" s="151"/>
      <c r="AS469" s="151"/>
    </row>
    <row r="470" spans="1:45" s="140" customFormat="1">
      <c r="A470" s="142"/>
      <c r="B470" s="194"/>
      <c r="C470" s="163"/>
      <c r="D470" s="164"/>
      <c r="H470" s="165"/>
      <c r="M470" s="165"/>
      <c r="N470" s="165"/>
      <c r="AQ470" s="151"/>
      <c r="AS470" s="151"/>
    </row>
    <row r="471" spans="1:45" s="140" customFormat="1">
      <c r="A471" s="142"/>
      <c r="B471" s="194"/>
      <c r="C471" s="163"/>
      <c r="D471" s="164"/>
      <c r="H471" s="165"/>
      <c r="M471" s="165"/>
      <c r="N471" s="165"/>
      <c r="AQ471" s="151"/>
      <c r="AS471" s="151"/>
    </row>
    <row r="472" spans="1:45" s="140" customFormat="1">
      <c r="A472" s="142"/>
      <c r="B472" s="194"/>
      <c r="C472" s="163"/>
      <c r="D472" s="164"/>
      <c r="H472" s="165"/>
      <c r="M472" s="165"/>
      <c r="N472" s="165"/>
      <c r="AQ472" s="151"/>
      <c r="AS472" s="151"/>
    </row>
    <row r="473" spans="1:45" s="140" customFormat="1">
      <c r="A473" s="142"/>
      <c r="B473" s="194"/>
      <c r="C473" s="163"/>
      <c r="D473" s="164"/>
      <c r="H473" s="165"/>
      <c r="M473" s="165"/>
      <c r="N473" s="165"/>
      <c r="AQ473" s="151"/>
      <c r="AS473" s="151"/>
    </row>
    <row r="474" spans="1:45" s="140" customFormat="1">
      <c r="A474" s="142"/>
      <c r="B474" s="194"/>
      <c r="C474" s="163"/>
      <c r="D474" s="164"/>
      <c r="H474" s="165"/>
      <c r="M474" s="165"/>
      <c r="N474" s="165"/>
      <c r="AQ474" s="151"/>
      <c r="AS474" s="151"/>
    </row>
    <row r="475" spans="1:45" s="140" customFormat="1">
      <c r="A475" s="142"/>
      <c r="B475" s="194"/>
      <c r="C475" s="163"/>
      <c r="D475" s="164"/>
      <c r="H475" s="165"/>
      <c r="M475" s="165"/>
      <c r="N475" s="165"/>
      <c r="AQ475" s="151"/>
      <c r="AS475" s="151"/>
    </row>
    <row r="476" spans="1:45" s="140" customFormat="1">
      <c r="A476" s="142"/>
      <c r="B476" s="194"/>
      <c r="C476" s="163"/>
      <c r="D476" s="164"/>
      <c r="H476" s="165"/>
      <c r="M476" s="165"/>
      <c r="N476" s="165"/>
      <c r="AQ476" s="151"/>
      <c r="AS476" s="151"/>
    </row>
    <row r="477" spans="1:45" s="140" customFormat="1">
      <c r="A477" s="142"/>
      <c r="B477" s="194"/>
      <c r="C477" s="163"/>
      <c r="D477" s="164"/>
      <c r="H477" s="165"/>
      <c r="M477" s="165"/>
      <c r="N477" s="165"/>
      <c r="AQ477" s="151"/>
      <c r="AS477" s="151"/>
    </row>
    <row r="478" spans="1:45" s="140" customFormat="1">
      <c r="A478" s="142"/>
      <c r="B478" s="194"/>
      <c r="C478" s="163"/>
      <c r="D478" s="164"/>
      <c r="H478" s="165"/>
      <c r="M478" s="165"/>
      <c r="N478" s="165"/>
      <c r="AQ478" s="151"/>
      <c r="AS478" s="151"/>
    </row>
    <row r="479" spans="1:45" s="140" customFormat="1">
      <c r="A479" s="142"/>
      <c r="B479" s="194"/>
      <c r="C479" s="163"/>
      <c r="D479" s="164"/>
      <c r="H479" s="165"/>
      <c r="M479" s="165"/>
      <c r="N479" s="165"/>
      <c r="AQ479" s="151"/>
      <c r="AS479" s="151"/>
    </row>
    <row r="480" spans="1:45" s="140" customFormat="1">
      <c r="A480" s="142"/>
      <c r="B480" s="194"/>
      <c r="C480" s="163"/>
      <c r="D480" s="164"/>
      <c r="H480" s="165"/>
      <c r="M480" s="165"/>
      <c r="N480" s="165"/>
      <c r="AQ480" s="151"/>
      <c r="AS480" s="151"/>
    </row>
    <row r="481" spans="1:45" s="140" customFormat="1">
      <c r="A481" s="142"/>
      <c r="B481" s="194"/>
      <c r="C481" s="163"/>
      <c r="D481" s="164"/>
      <c r="H481" s="165"/>
      <c r="M481" s="165"/>
      <c r="N481" s="165"/>
      <c r="AQ481" s="151"/>
      <c r="AS481" s="151"/>
    </row>
    <row r="482" spans="1:45" s="140" customFormat="1">
      <c r="A482" s="142"/>
      <c r="B482" s="194"/>
      <c r="C482" s="163"/>
      <c r="D482" s="164"/>
      <c r="H482" s="165"/>
      <c r="M482" s="165"/>
      <c r="N482" s="165"/>
      <c r="AQ482" s="151"/>
      <c r="AS482" s="151"/>
    </row>
    <row r="483" spans="1:45" s="140" customFormat="1">
      <c r="A483" s="142"/>
      <c r="B483" s="194"/>
      <c r="C483" s="163"/>
      <c r="D483" s="164"/>
      <c r="H483" s="165"/>
      <c r="M483" s="165"/>
      <c r="N483" s="165"/>
      <c r="AQ483" s="151"/>
      <c r="AS483" s="151"/>
    </row>
    <row r="484" spans="1:45" s="140" customFormat="1">
      <c r="A484" s="142"/>
      <c r="B484" s="194"/>
      <c r="C484" s="163"/>
      <c r="D484" s="164"/>
      <c r="H484" s="165"/>
      <c r="M484" s="165"/>
      <c r="N484" s="165"/>
      <c r="AQ484" s="151"/>
      <c r="AS484" s="151"/>
    </row>
    <row r="485" spans="1:45" s="140" customFormat="1">
      <c r="A485" s="142"/>
      <c r="B485" s="194"/>
      <c r="C485" s="163"/>
      <c r="D485" s="164"/>
      <c r="H485" s="165"/>
      <c r="M485" s="165"/>
      <c r="N485" s="165"/>
      <c r="AQ485" s="151"/>
      <c r="AS485" s="151"/>
    </row>
    <row r="486" spans="1:45" s="140" customFormat="1">
      <c r="A486" s="142"/>
      <c r="B486" s="194"/>
      <c r="C486" s="163"/>
      <c r="D486" s="164"/>
      <c r="H486" s="165"/>
      <c r="M486" s="165"/>
      <c r="N486" s="165"/>
      <c r="AQ486" s="151"/>
      <c r="AS486" s="151"/>
    </row>
    <row r="487" spans="1:45" s="140" customFormat="1">
      <c r="A487" s="142"/>
      <c r="B487" s="194"/>
      <c r="C487" s="163"/>
      <c r="D487" s="164"/>
      <c r="H487" s="165"/>
      <c r="M487" s="165"/>
      <c r="N487" s="165"/>
      <c r="AQ487" s="151"/>
      <c r="AS487" s="151"/>
    </row>
    <row r="488" spans="1:45" s="140" customFormat="1">
      <c r="A488" s="142"/>
      <c r="B488" s="194"/>
      <c r="C488" s="163"/>
      <c r="D488" s="164"/>
      <c r="H488" s="165"/>
      <c r="M488" s="165"/>
      <c r="N488" s="165"/>
      <c r="AQ488" s="151"/>
      <c r="AS488" s="151"/>
    </row>
    <row r="489" spans="1:45" s="140" customFormat="1">
      <c r="A489" s="142"/>
      <c r="B489" s="194"/>
      <c r="C489" s="163"/>
      <c r="D489" s="164"/>
      <c r="H489" s="165"/>
      <c r="M489" s="165"/>
      <c r="N489" s="165"/>
      <c r="AQ489" s="151"/>
      <c r="AS489" s="151"/>
    </row>
    <row r="490" spans="1:45" s="140" customFormat="1">
      <c r="A490" s="142"/>
      <c r="B490" s="194"/>
      <c r="C490" s="163"/>
      <c r="D490" s="164"/>
      <c r="H490" s="165"/>
      <c r="M490" s="165"/>
      <c r="N490" s="165"/>
      <c r="AQ490" s="151"/>
      <c r="AS490" s="151"/>
    </row>
    <row r="491" spans="1:45" s="140" customFormat="1">
      <c r="A491" s="142"/>
      <c r="B491" s="194"/>
      <c r="C491" s="163"/>
      <c r="D491" s="164"/>
      <c r="H491" s="165"/>
      <c r="M491" s="165"/>
      <c r="N491" s="165"/>
      <c r="AQ491" s="151"/>
      <c r="AS491" s="151"/>
    </row>
    <row r="492" spans="1:45" s="140" customFormat="1">
      <c r="A492" s="142"/>
      <c r="B492" s="194"/>
      <c r="C492" s="163"/>
      <c r="D492" s="164"/>
      <c r="H492" s="165"/>
      <c r="M492" s="165"/>
      <c r="N492" s="165"/>
      <c r="AQ492" s="151"/>
      <c r="AS492" s="151"/>
    </row>
    <row r="493" spans="1:45" s="140" customFormat="1">
      <c r="A493" s="142"/>
      <c r="B493" s="194"/>
      <c r="C493" s="163"/>
      <c r="D493" s="164"/>
      <c r="H493" s="165"/>
      <c r="M493" s="165"/>
      <c r="N493" s="165"/>
      <c r="AQ493" s="151"/>
      <c r="AS493" s="151"/>
    </row>
    <row r="494" spans="1:45" s="140" customFormat="1">
      <c r="A494" s="142"/>
      <c r="B494" s="194"/>
      <c r="C494" s="163"/>
      <c r="D494" s="164"/>
      <c r="H494" s="165"/>
      <c r="M494" s="165"/>
      <c r="N494" s="165"/>
      <c r="AQ494" s="151"/>
      <c r="AS494" s="151"/>
    </row>
    <row r="495" spans="1:45" s="140" customFormat="1">
      <c r="A495" s="142"/>
      <c r="B495" s="194"/>
      <c r="C495" s="163"/>
      <c r="D495" s="164"/>
      <c r="H495" s="165"/>
      <c r="M495" s="165"/>
      <c r="N495" s="165"/>
      <c r="AQ495" s="151"/>
      <c r="AS495" s="151"/>
    </row>
    <row r="496" spans="1:45" s="140" customFormat="1">
      <c r="A496" s="142"/>
      <c r="B496" s="194"/>
      <c r="C496" s="163"/>
      <c r="D496" s="164"/>
      <c r="H496" s="165"/>
      <c r="M496" s="165"/>
      <c r="N496" s="165"/>
      <c r="AQ496" s="151"/>
      <c r="AS496" s="151"/>
    </row>
    <row r="497" spans="1:45" s="140" customFormat="1">
      <c r="A497" s="142"/>
      <c r="B497" s="194"/>
      <c r="C497" s="163"/>
      <c r="D497" s="164"/>
      <c r="H497" s="165"/>
      <c r="M497" s="165"/>
      <c r="N497" s="165"/>
      <c r="AQ497" s="151"/>
      <c r="AS497" s="151"/>
    </row>
    <row r="498" spans="1:45" s="140" customFormat="1">
      <c r="A498" s="142"/>
      <c r="B498" s="194"/>
      <c r="C498" s="163"/>
      <c r="D498" s="164"/>
      <c r="H498" s="165"/>
      <c r="M498" s="165"/>
      <c r="N498" s="165"/>
      <c r="AQ498" s="151"/>
      <c r="AS498" s="151"/>
    </row>
    <row r="499" spans="1:45" s="140" customFormat="1">
      <c r="A499" s="142"/>
      <c r="B499" s="194"/>
      <c r="C499" s="163"/>
      <c r="D499" s="164"/>
      <c r="H499" s="165"/>
      <c r="M499" s="165"/>
      <c r="N499" s="165"/>
      <c r="AQ499" s="151"/>
      <c r="AS499" s="151"/>
    </row>
    <row r="500" spans="1:45" s="140" customFormat="1">
      <c r="A500" s="142"/>
      <c r="B500" s="194"/>
      <c r="C500" s="163"/>
      <c r="D500" s="164"/>
      <c r="H500" s="165"/>
      <c r="M500" s="165"/>
      <c r="N500" s="165"/>
      <c r="AQ500" s="151"/>
      <c r="AS500" s="151"/>
    </row>
    <row r="501" spans="1:45" s="140" customFormat="1">
      <c r="A501" s="142"/>
      <c r="B501" s="194"/>
      <c r="C501" s="163"/>
      <c r="D501" s="164"/>
      <c r="H501" s="165"/>
      <c r="M501" s="165"/>
      <c r="N501" s="165"/>
      <c r="AQ501" s="151"/>
      <c r="AS501" s="151"/>
    </row>
    <row r="502" spans="1:45" s="140" customFormat="1">
      <c r="A502" s="142"/>
      <c r="B502" s="194"/>
      <c r="C502" s="163"/>
      <c r="D502" s="164"/>
      <c r="H502" s="165"/>
      <c r="M502" s="165"/>
      <c r="N502" s="165"/>
      <c r="AQ502" s="151"/>
      <c r="AS502" s="151"/>
    </row>
    <row r="503" spans="1:45" s="140" customFormat="1">
      <c r="A503" s="142"/>
      <c r="B503" s="194"/>
      <c r="C503" s="163"/>
      <c r="D503" s="164"/>
      <c r="H503" s="165"/>
      <c r="M503" s="165"/>
      <c r="N503" s="165"/>
      <c r="AQ503" s="151"/>
      <c r="AS503" s="151"/>
    </row>
    <row r="504" spans="1:45" s="140" customFormat="1">
      <c r="A504" s="142"/>
      <c r="B504" s="194"/>
      <c r="C504" s="163"/>
      <c r="D504" s="164"/>
      <c r="H504" s="165"/>
      <c r="M504" s="165"/>
      <c r="N504" s="165"/>
      <c r="AQ504" s="151"/>
      <c r="AS504" s="151"/>
    </row>
    <row r="505" spans="1:45" s="140" customFormat="1">
      <c r="A505" s="142"/>
      <c r="B505" s="194"/>
      <c r="C505" s="163"/>
      <c r="D505" s="164"/>
      <c r="H505" s="165"/>
      <c r="M505" s="165"/>
      <c r="N505" s="165"/>
      <c r="AQ505" s="151"/>
      <c r="AS505" s="151"/>
    </row>
    <row r="506" spans="1:45" s="140" customFormat="1">
      <c r="A506" s="142"/>
      <c r="B506" s="194"/>
      <c r="C506" s="163"/>
      <c r="D506" s="164"/>
      <c r="H506" s="165"/>
      <c r="M506" s="165"/>
      <c r="N506" s="165"/>
      <c r="AQ506" s="151"/>
      <c r="AS506" s="151"/>
    </row>
    <row r="507" spans="1:45" s="140" customFormat="1">
      <c r="A507" s="142"/>
      <c r="B507" s="194"/>
      <c r="C507" s="163"/>
      <c r="D507" s="164"/>
      <c r="H507" s="165"/>
      <c r="M507" s="165"/>
      <c r="N507" s="165"/>
      <c r="AQ507" s="151"/>
      <c r="AS507" s="151"/>
    </row>
    <row r="508" spans="1:45" s="140" customFormat="1">
      <c r="A508" s="142"/>
      <c r="B508" s="194"/>
      <c r="C508" s="163"/>
      <c r="D508" s="164"/>
      <c r="H508" s="165"/>
      <c r="M508" s="165"/>
      <c r="N508" s="165"/>
      <c r="AQ508" s="151"/>
      <c r="AS508" s="151"/>
    </row>
    <row r="509" spans="1:45" s="140" customFormat="1">
      <c r="A509" s="142"/>
      <c r="B509" s="194"/>
      <c r="C509" s="163"/>
      <c r="D509" s="164"/>
      <c r="H509" s="165"/>
      <c r="M509" s="165"/>
      <c r="N509" s="165"/>
      <c r="AQ509" s="151"/>
      <c r="AS509" s="151"/>
    </row>
    <row r="510" spans="1:45" s="140" customFormat="1">
      <c r="A510" s="142"/>
      <c r="B510" s="194"/>
      <c r="C510" s="163"/>
      <c r="D510" s="164"/>
      <c r="H510" s="165"/>
      <c r="M510" s="165"/>
      <c r="N510" s="165"/>
      <c r="AQ510" s="151"/>
      <c r="AS510" s="151"/>
    </row>
    <row r="511" spans="1:45" s="140" customFormat="1">
      <c r="A511" s="142"/>
      <c r="B511" s="194"/>
      <c r="C511" s="163"/>
      <c r="D511" s="164"/>
      <c r="H511" s="165"/>
      <c r="M511" s="165"/>
      <c r="N511" s="165"/>
      <c r="AQ511" s="151"/>
      <c r="AS511" s="151"/>
    </row>
    <row r="512" spans="1:45" s="140" customFormat="1">
      <c r="A512" s="142"/>
      <c r="B512" s="194"/>
      <c r="C512" s="163"/>
      <c r="D512" s="164"/>
      <c r="H512" s="165"/>
      <c r="M512" s="165"/>
      <c r="N512" s="165"/>
      <c r="AQ512" s="151"/>
      <c r="AS512" s="151"/>
    </row>
    <row r="513" spans="1:45" s="140" customFormat="1">
      <c r="A513" s="142"/>
      <c r="B513" s="194"/>
      <c r="C513" s="163"/>
      <c r="D513" s="164"/>
      <c r="H513" s="165"/>
      <c r="M513" s="165"/>
      <c r="N513" s="165"/>
      <c r="AQ513" s="151"/>
      <c r="AS513" s="151"/>
    </row>
    <row r="514" spans="1:45" s="140" customFormat="1">
      <c r="A514" s="142"/>
      <c r="B514" s="194"/>
      <c r="C514" s="163"/>
      <c r="D514" s="164"/>
      <c r="H514" s="165"/>
      <c r="M514" s="165"/>
      <c r="N514" s="165"/>
      <c r="AQ514" s="151"/>
      <c r="AS514" s="151"/>
    </row>
    <row r="515" spans="1:45" s="140" customFormat="1">
      <c r="A515" s="142"/>
      <c r="B515" s="194"/>
      <c r="C515" s="163"/>
      <c r="D515" s="164"/>
      <c r="H515" s="165"/>
      <c r="M515" s="165"/>
      <c r="N515" s="165"/>
      <c r="AQ515" s="151"/>
      <c r="AS515" s="151"/>
    </row>
    <row r="516" spans="1:45" s="140" customFormat="1">
      <c r="A516" s="142"/>
      <c r="B516" s="194"/>
      <c r="C516" s="163"/>
      <c r="D516" s="164"/>
      <c r="H516" s="165"/>
      <c r="M516" s="165"/>
      <c r="N516" s="165"/>
      <c r="AQ516" s="151"/>
      <c r="AS516" s="151"/>
    </row>
    <row r="517" spans="1:45" s="140" customFormat="1">
      <c r="A517" s="142"/>
      <c r="B517" s="194"/>
      <c r="C517" s="163"/>
      <c r="D517" s="164"/>
      <c r="H517" s="165"/>
      <c r="M517" s="165"/>
      <c r="N517" s="165"/>
      <c r="AQ517" s="151"/>
      <c r="AS517" s="151"/>
    </row>
    <row r="518" spans="1:45" s="140" customFormat="1">
      <c r="A518" s="142"/>
      <c r="B518" s="194"/>
      <c r="C518" s="163"/>
      <c r="D518" s="164"/>
      <c r="H518" s="165"/>
      <c r="M518" s="165"/>
      <c r="N518" s="165"/>
      <c r="AQ518" s="151"/>
      <c r="AS518" s="151"/>
    </row>
    <row r="519" spans="1:45" s="140" customFormat="1">
      <c r="A519" s="142"/>
      <c r="B519" s="194"/>
      <c r="C519" s="163"/>
      <c r="D519" s="164"/>
      <c r="H519" s="165"/>
      <c r="M519" s="165"/>
      <c r="N519" s="165"/>
      <c r="AQ519" s="151"/>
      <c r="AS519" s="151"/>
    </row>
    <row r="520" spans="1:45" s="140" customFormat="1">
      <c r="A520" s="142"/>
      <c r="B520" s="194"/>
      <c r="C520" s="163"/>
      <c r="D520" s="164"/>
      <c r="H520" s="165"/>
      <c r="M520" s="165"/>
      <c r="N520" s="165"/>
      <c r="AQ520" s="151"/>
      <c r="AS520" s="151"/>
    </row>
    <row r="521" spans="1:45" s="140" customFormat="1">
      <c r="A521" s="142"/>
      <c r="B521" s="194"/>
      <c r="C521" s="163"/>
      <c r="D521" s="164"/>
      <c r="H521" s="165"/>
      <c r="M521" s="165"/>
      <c r="N521" s="165"/>
      <c r="AQ521" s="151"/>
      <c r="AS521" s="151"/>
    </row>
    <row r="522" spans="1:45" s="140" customFormat="1">
      <c r="A522" s="142"/>
      <c r="B522" s="194"/>
      <c r="C522" s="163"/>
      <c r="D522" s="164"/>
      <c r="H522" s="165"/>
      <c r="M522" s="165"/>
      <c r="N522" s="165"/>
      <c r="AQ522" s="151"/>
      <c r="AS522" s="151"/>
    </row>
    <row r="523" spans="1:45" s="140" customFormat="1">
      <c r="A523" s="142"/>
      <c r="B523" s="194"/>
      <c r="C523" s="163"/>
      <c r="D523" s="164"/>
      <c r="H523" s="165"/>
      <c r="M523" s="165"/>
      <c r="N523" s="165"/>
      <c r="AQ523" s="151"/>
      <c r="AS523" s="151"/>
    </row>
    <row r="524" spans="1:45" s="140" customFormat="1">
      <c r="A524" s="142"/>
      <c r="B524" s="194"/>
      <c r="C524" s="163"/>
      <c r="D524" s="164"/>
      <c r="H524" s="165"/>
      <c r="M524" s="165"/>
      <c r="N524" s="165"/>
      <c r="AQ524" s="151"/>
      <c r="AS524" s="151"/>
    </row>
    <row r="525" spans="1:45" s="140" customFormat="1">
      <c r="A525" s="142"/>
      <c r="B525" s="194"/>
      <c r="C525" s="163"/>
      <c r="D525" s="164"/>
      <c r="H525" s="165"/>
      <c r="M525" s="165"/>
      <c r="N525" s="165"/>
      <c r="AQ525" s="151"/>
      <c r="AS525" s="151"/>
    </row>
    <row r="526" spans="1:45" s="140" customFormat="1">
      <c r="A526" s="142"/>
      <c r="B526" s="194"/>
      <c r="C526" s="163"/>
      <c r="D526" s="164"/>
      <c r="H526" s="165"/>
      <c r="M526" s="165"/>
      <c r="N526" s="165"/>
      <c r="AQ526" s="151"/>
      <c r="AS526" s="151"/>
    </row>
    <row r="527" spans="1:45" s="140" customFormat="1">
      <c r="A527" s="142"/>
      <c r="B527" s="194"/>
      <c r="C527" s="163"/>
      <c r="D527" s="164"/>
      <c r="H527" s="165"/>
      <c r="M527" s="165"/>
      <c r="N527" s="165"/>
      <c r="AQ527" s="151"/>
      <c r="AS527" s="151"/>
    </row>
    <row r="528" spans="1:45" s="140" customFormat="1">
      <c r="A528" s="142"/>
      <c r="B528" s="194"/>
      <c r="C528" s="163"/>
      <c r="D528" s="164"/>
      <c r="H528" s="165"/>
      <c r="M528" s="165"/>
      <c r="N528" s="165"/>
      <c r="AQ528" s="151"/>
      <c r="AS528" s="151"/>
    </row>
    <row r="529" spans="1:45" s="140" customFormat="1">
      <c r="A529" s="142"/>
      <c r="B529" s="194"/>
      <c r="C529" s="163"/>
      <c r="D529" s="164"/>
      <c r="H529" s="165"/>
      <c r="M529" s="165"/>
      <c r="N529" s="165"/>
      <c r="AQ529" s="151"/>
      <c r="AS529" s="151"/>
    </row>
    <row r="530" spans="1:45" s="140" customFormat="1">
      <c r="A530" s="142"/>
      <c r="B530" s="194"/>
      <c r="C530" s="163"/>
      <c r="D530" s="164"/>
      <c r="H530" s="165"/>
      <c r="M530" s="165"/>
      <c r="N530" s="165"/>
      <c r="AQ530" s="151"/>
      <c r="AS530" s="151"/>
    </row>
    <row r="531" spans="1:45" s="140" customFormat="1">
      <c r="A531" s="142"/>
      <c r="B531" s="194"/>
      <c r="C531" s="163"/>
      <c r="D531" s="164"/>
      <c r="H531" s="165"/>
      <c r="M531" s="165"/>
      <c r="N531" s="165"/>
      <c r="AQ531" s="151"/>
      <c r="AS531" s="151"/>
    </row>
    <row r="532" spans="1:45" s="140" customFormat="1">
      <c r="A532" s="142"/>
      <c r="B532" s="194"/>
      <c r="C532" s="163"/>
      <c r="D532" s="164"/>
      <c r="H532" s="165"/>
      <c r="M532" s="165"/>
      <c r="N532" s="165"/>
      <c r="AQ532" s="151"/>
      <c r="AS532" s="151"/>
    </row>
    <row r="533" spans="1:45" s="140" customFormat="1">
      <c r="A533" s="142"/>
      <c r="B533" s="194"/>
      <c r="C533" s="163"/>
      <c r="D533" s="164"/>
      <c r="H533" s="165"/>
      <c r="M533" s="165"/>
      <c r="N533" s="165"/>
      <c r="AQ533" s="151"/>
      <c r="AS533" s="151"/>
    </row>
    <row r="534" spans="1:45" s="140" customFormat="1">
      <c r="A534" s="142"/>
      <c r="B534" s="194"/>
      <c r="C534" s="163"/>
      <c r="D534" s="164"/>
      <c r="H534" s="165"/>
      <c r="M534" s="165"/>
      <c r="N534" s="165"/>
      <c r="AQ534" s="151"/>
      <c r="AS534" s="151"/>
    </row>
    <row r="535" spans="1:45" s="140" customFormat="1">
      <c r="A535" s="142"/>
      <c r="B535" s="194"/>
      <c r="C535" s="163"/>
      <c r="D535" s="164"/>
      <c r="H535" s="165"/>
      <c r="M535" s="165"/>
      <c r="N535" s="165"/>
      <c r="AQ535" s="151"/>
      <c r="AS535" s="151"/>
    </row>
    <row r="536" spans="1:45" s="140" customFormat="1">
      <c r="A536" s="142"/>
      <c r="B536" s="194"/>
      <c r="C536" s="163"/>
      <c r="D536" s="164"/>
      <c r="H536" s="165"/>
      <c r="M536" s="165"/>
      <c r="N536" s="165"/>
      <c r="AQ536" s="151"/>
      <c r="AS536" s="151"/>
    </row>
    <row r="537" spans="1:45" s="140" customFormat="1">
      <c r="A537" s="142"/>
      <c r="B537" s="194"/>
      <c r="C537" s="163"/>
      <c r="D537" s="164"/>
      <c r="H537" s="165"/>
      <c r="M537" s="165"/>
      <c r="N537" s="165"/>
      <c r="AQ537" s="151"/>
      <c r="AS537" s="151"/>
    </row>
    <row r="538" spans="1:45" s="140" customFormat="1">
      <c r="A538" s="142"/>
      <c r="B538" s="194"/>
      <c r="C538" s="163"/>
      <c r="D538" s="164"/>
      <c r="H538" s="165"/>
      <c r="M538" s="165"/>
      <c r="N538" s="165"/>
      <c r="AQ538" s="151"/>
      <c r="AS538" s="151"/>
    </row>
    <row r="539" spans="1:45" s="140" customFormat="1">
      <c r="A539" s="142"/>
      <c r="B539" s="194"/>
      <c r="C539" s="163"/>
      <c r="D539" s="164"/>
      <c r="H539" s="165"/>
      <c r="M539" s="165"/>
      <c r="N539" s="165"/>
      <c r="AQ539" s="151"/>
      <c r="AS539" s="151"/>
    </row>
    <row r="540" spans="1:45" s="140" customFormat="1">
      <c r="A540" s="142"/>
      <c r="B540" s="194"/>
      <c r="C540" s="163"/>
      <c r="D540" s="164"/>
      <c r="H540" s="165"/>
      <c r="M540" s="165"/>
      <c r="N540" s="165"/>
      <c r="AQ540" s="151"/>
      <c r="AS540" s="151"/>
    </row>
    <row r="541" spans="1:45" s="140" customFormat="1">
      <c r="A541" s="142"/>
      <c r="B541" s="194"/>
      <c r="C541" s="163"/>
      <c r="D541" s="164"/>
      <c r="H541" s="165"/>
      <c r="M541" s="165"/>
      <c r="N541" s="165"/>
      <c r="AQ541" s="151"/>
      <c r="AS541" s="151"/>
    </row>
    <row r="542" spans="1:45" s="140" customFormat="1">
      <c r="A542" s="142"/>
      <c r="B542" s="194"/>
      <c r="C542" s="163"/>
      <c r="D542" s="164"/>
      <c r="H542" s="165"/>
      <c r="M542" s="165"/>
      <c r="N542" s="165"/>
      <c r="AQ542" s="151"/>
      <c r="AS542" s="151"/>
    </row>
    <row r="543" spans="1:45" s="140" customFormat="1">
      <c r="A543" s="142"/>
      <c r="B543" s="194"/>
      <c r="C543" s="163"/>
      <c r="D543" s="164"/>
      <c r="H543" s="165"/>
      <c r="M543" s="165"/>
      <c r="N543" s="165"/>
      <c r="AQ543" s="151"/>
      <c r="AS543" s="151"/>
    </row>
    <row r="544" spans="1:45" s="140" customFormat="1">
      <c r="A544" s="142"/>
      <c r="B544" s="194"/>
      <c r="C544" s="163"/>
      <c r="D544" s="164"/>
      <c r="H544" s="165"/>
      <c r="M544" s="165"/>
      <c r="N544" s="165"/>
      <c r="AQ544" s="151"/>
      <c r="AS544" s="151"/>
    </row>
    <row r="545" spans="1:45" s="140" customFormat="1">
      <c r="A545" s="142"/>
      <c r="B545" s="194"/>
      <c r="C545" s="163"/>
      <c r="D545" s="164"/>
      <c r="H545" s="165"/>
      <c r="M545" s="165"/>
      <c r="N545" s="165"/>
      <c r="AQ545" s="151"/>
      <c r="AS545" s="151"/>
    </row>
    <row r="546" spans="1:45" s="140" customFormat="1">
      <c r="A546" s="142"/>
      <c r="B546" s="194"/>
      <c r="C546" s="163"/>
      <c r="D546" s="164"/>
      <c r="H546" s="165"/>
      <c r="M546" s="165"/>
      <c r="N546" s="165"/>
      <c r="AQ546" s="151"/>
      <c r="AS546" s="151"/>
    </row>
    <row r="547" spans="1:45" s="140" customFormat="1">
      <c r="A547" s="142"/>
      <c r="B547" s="194"/>
      <c r="C547" s="163"/>
      <c r="D547" s="164"/>
      <c r="H547" s="165"/>
      <c r="M547" s="165"/>
      <c r="N547" s="165"/>
      <c r="AQ547" s="151"/>
      <c r="AS547" s="151"/>
    </row>
    <row r="548" spans="1:45" s="140" customFormat="1">
      <c r="A548" s="142"/>
      <c r="B548" s="194"/>
      <c r="C548" s="163"/>
      <c r="D548" s="164"/>
      <c r="H548" s="165"/>
      <c r="M548" s="165"/>
      <c r="N548" s="165"/>
      <c r="AQ548" s="151"/>
      <c r="AS548" s="151"/>
    </row>
    <row r="549" spans="1:45" s="140" customFormat="1">
      <c r="A549" s="142"/>
      <c r="B549" s="194"/>
      <c r="C549" s="163"/>
      <c r="D549" s="164"/>
      <c r="H549" s="165"/>
      <c r="M549" s="165"/>
      <c r="N549" s="165"/>
      <c r="AQ549" s="151"/>
      <c r="AS549" s="151"/>
    </row>
    <row r="550" spans="1:45" s="140" customFormat="1">
      <c r="A550" s="142"/>
      <c r="B550" s="194"/>
      <c r="C550" s="163"/>
      <c r="D550" s="164"/>
      <c r="H550" s="165"/>
      <c r="M550" s="165"/>
      <c r="N550" s="165"/>
      <c r="AQ550" s="151"/>
      <c r="AS550" s="151"/>
    </row>
    <row r="551" spans="1:45" s="140" customFormat="1">
      <c r="A551" s="142"/>
      <c r="B551" s="194"/>
      <c r="C551" s="163"/>
      <c r="D551" s="164"/>
      <c r="H551" s="165"/>
      <c r="M551" s="165"/>
      <c r="N551" s="165"/>
      <c r="AQ551" s="151"/>
      <c r="AS551" s="151"/>
    </row>
    <row r="552" spans="1:45" s="140" customFormat="1">
      <c r="A552" s="142"/>
      <c r="B552" s="194"/>
      <c r="C552" s="163"/>
      <c r="D552" s="164"/>
      <c r="H552" s="165"/>
      <c r="M552" s="165"/>
      <c r="N552" s="165"/>
      <c r="AQ552" s="151"/>
      <c r="AS552" s="151"/>
    </row>
    <row r="553" spans="1:45" s="140" customFormat="1">
      <c r="A553" s="142"/>
      <c r="B553" s="194"/>
      <c r="C553" s="163"/>
      <c r="D553" s="164"/>
      <c r="H553" s="165"/>
      <c r="M553" s="165"/>
      <c r="N553" s="165"/>
      <c r="AQ553" s="151"/>
      <c r="AS553" s="151"/>
    </row>
    <row r="554" spans="1:45" s="140" customFormat="1">
      <c r="A554" s="142"/>
      <c r="B554" s="194"/>
      <c r="C554" s="163"/>
      <c r="D554" s="164"/>
      <c r="H554" s="165"/>
      <c r="M554" s="165"/>
      <c r="N554" s="165"/>
      <c r="AQ554" s="151"/>
      <c r="AS554" s="151"/>
    </row>
    <row r="555" spans="1:45" s="140" customFormat="1">
      <c r="A555" s="142"/>
      <c r="B555" s="194"/>
      <c r="C555" s="163"/>
      <c r="D555" s="164"/>
      <c r="H555" s="165"/>
      <c r="M555" s="165"/>
      <c r="N555" s="165"/>
      <c r="AQ555" s="151"/>
      <c r="AS555" s="151"/>
    </row>
    <row r="556" spans="1:45" s="140" customFormat="1">
      <c r="A556" s="142"/>
      <c r="B556" s="194"/>
      <c r="C556" s="163"/>
      <c r="D556" s="164"/>
      <c r="H556" s="165"/>
      <c r="M556" s="165"/>
      <c r="N556" s="165"/>
      <c r="AQ556" s="151"/>
      <c r="AS556" s="151"/>
    </row>
    <row r="557" spans="1:45" s="140" customFormat="1">
      <c r="A557" s="142"/>
      <c r="B557" s="194"/>
      <c r="C557" s="163"/>
      <c r="D557" s="164"/>
      <c r="H557" s="165"/>
      <c r="M557" s="165"/>
      <c r="N557" s="165"/>
      <c r="AQ557" s="151"/>
      <c r="AS557" s="151"/>
    </row>
    <row r="558" spans="1:45" s="140" customFormat="1">
      <c r="A558" s="142"/>
      <c r="B558" s="194"/>
      <c r="C558" s="163"/>
      <c r="D558" s="164"/>
      <c r="H558" s="165"/>
      <c r="M558" s="165"/>
      <c r="N558" s="165"/>
      <c r="AQ558" s="151"/>
      <c r="AS558" s="151"/>
    </row>
    <row r="559" spans="1:45" s="140" customFormat="1">
      <c r="A559" s="142"/>
      <c r="B559" s="194"/>
      <c r="C559" s="163"/>
      <c r="D559" s="164"/>
      <c r="H559" s="165"/>
      <c r="M559" s="165"/>
      <c r="N559" s="165"/>
      <c r="AQ559" s="151"/>
      <c r="AS559" s="151"/>
    </row>
    <row r="560" spans="1:45" s="140" customFormat="1">
      <c r="A560" s="142"/>
      <c r="B560" s="194"/>
      <c r="C560" s="163"/>
      <c r="D560" s="164"/>
      <c r="H560" s="165"/>
      <c r="M560" s="165"/>
      <c r="N560" s="165"/>
      <c r="AQ560" s="151"/>
      <c r="AS560" s="151"/>
    </row>
    <row r="561" spans="1:45" s="140" customFormat="1">
      <c r="A561" s="142"/>
      <c r="B561" s="194"/>
      <c r="C561" s="163"/>
      <c r="D561" s="164"/>
      <c r="H561" s="165"/>
      <c r="M561" s="165"/>
      <c r="N561" s="165"/>
      <c r="AQ561" s="151"/>
      <c r="AS561" s="151"/>
    </row>
    <row r="562" spans="1:45" s="140" customFormat="1">
      <c r="A562" s="142"/>
      <c r="B562" s="194"/>
      <c r="C562" s="163"/>
      <c r="D562" s="164"/>
      <c r="H562" s="165"/>
      <c r="M562" s="165"/>
      <c r="N562" s="165"/>
      <c r="AQ562" s="151"/>
      <c r="AS562" s="151"/>
    </row>
    <row r="563" spans="1:45" s="140" customFormat="1">
      <c r="A563" s="142"/>
      <c r="B563" s="194"/>
      <c r="C563" s="163"/>
      <c r="D563" s="164"/>
      <c r="H563" s="165"/>
      <c r="M563" s="165"/>
      <c r="N563" s="165"/>
      <c r="AQ563" s="151"/>
      <c r="AS563" s="151"/>
    </row>
    <row r="564" spans="1:45" s="140" customFormat="1">
      <c r="A564" s="142"/>
      <c r="B564" s="194"/>
      <c r="C564" s="163"/>
      <c r="D564" s="164"/>
      <c r="H564" s="165"/>
      <c r="M564" s="165"/>
      <c r="N564" s="165"/>
      <c r="AQ564" s="151"/>
      <c r="AS564" s="151"/>
    </row>
    <row r="565" spans="1:45" s="140" customFormat="1">
      <c r="A565" s="142"/>
      <c r="B565" s="194"/>
      <c r="C565" s="163"/>
      <c r="D565" s="164"/>
      <c r="H565" s="165"/>
      <c r="M565" s="165"/>
      <c r="N565" s="165"/>
      <c r="AQ565" s="151"/>
      <c r="AS565" s="151"/>
    </row>
    <row r="566" spans="1:45" s="140" customFormat="1">
      <c r="A566" s="142"/>
      <c r="B566" s="194"/>
      <c r="C566" s="163"/>
      <c r="D566" s="164"/>
      <c r="H566" s="165"/>
      <c r="M566" s="165"/>
      <c r="N566" s="165"/>
      <c r="AQ566" s="151"/>
      <c r="AS566" s="151"/>
    </row>
    <row r="567" spans="1:45" s="140" customFormat="1">
      <c r="A567" s="142"/>
      <c r="B567" s="194"/>
      <c r="C567" s="163"/>
      <c r="D567" s="164"/>
      <c r="H567" s="165"/>
      <c r="M567" s="165"/>
      <c r="N567" s="165"/>
      <c r="AQ567" s="151"/>
      <c r="AS567" s="151"/>
    </row>
    <row r="568" spans="1:45" s="140" customFormat="1">
      <c r="A568" s="142"/>
      <c r="B568" s="194"/>
      <c r="C568" s="163"/>
      <c r="D568" s="164"/>
      <c r="H568" s="165"/>
      <c r="M568" s="165"/>
      <c r="N568" s="165"/>
      <c r="AQ568" s="151"/>
      <c r="AS568" s="151"/>
    </row>
    <row r="569" spans="1:45" s="140" customFormat="1">
      <c r="A569" s="142"/>
      <c r="B569" s="194"/>
      <c r="C569" s="163"/>
      <c r="D569" s="164"/>
      <c r="H569" s="165"/>
      <c r="M569" s="165"/>
      <c r="N569" s="165"/>
      <c r="AQ569" s="151"/>
      <c r="AS569" s="151"/>
    </row>
    <row r="570" spans="1:45" s="140" customFormat="1">
      <c r="A570" s="142"/>
      <c r="B570" s="194"/>
      <c r="C570" s="163"/>
      <c r="D570" s="164"/>
      <c r="H570" s="165"/>
      <c r="M570" s="165"/>
      <c r="N570" s="165"/>
      <c r="AQ570" s="151"/>
      <c r="AS570" s="151"/>
    </row>
    <row r="571" spans="1:45" s="140" customFormat="1">
      <c r="A571" s="142"/>
      <c r="B571" s="194"/>
      <c r="C571" s="163"/>
      <c r="D571" s="164"/>
      <c r="H571" s="165"/>
      <c r="M571" s="165"/>
      <c r="N571" s="165"/>
      <c r="AQ571" s="151"/>
      <c r="AS571" s="151"/>
    </row>
    <row r="572" spans="1:45" s="140" customFormat="1">
      <c r="A572" s="142"/>
      <c r="B572" s="194"/>
      <c r="C572" s="163"/>
      <c r="D572" s="164"/>
      <c r="H572" s="165"/>
      <c r="M572" s="165"/>
      <c r="N572" s="165"/>
      <c r="AQ572" s="151"/>
      <c r="AS572" s="151"/>
    </row>
    <row r="573" spans="1:45" s="140" customFormat="1">
      <c r="A573" s="142"/>
      <c r="B573" s="194"/>
      <c r="C573" s="163"/>
      <c r="D573" s="164"/>
      <c r="H573" s="165"/>
      <c r="M573" s="165"/>
      <c r="N573" s="165"/>
      <c r="AQ573" s="151"/>
      <c r="AS573" s="151"/>
    </row>
    <row r="574" spans="1:45" s="140" customFormat="1">
      <c r="A574" s="142"/>
      <c r="B574" s="194"/>
      <c r="C574" s="163"/>
      <c r="D574" s="164"/>
      <c r="H574" s="165"/>
      <c r="M574" s="165"/>
      <c r="N574" s="165"/>
      <c r="AQ574" s="151"/>
      <c r="AS574" s="151"/>
    </row>
    <row r="575" spans="1:45" s="140" customFormat="1">
      <c r="A575" s="142"/>
      <c r="B575" s="194"/>
      <c r="C575" s="163"/>
      <c r="D575" s="164"/>
      <c r="H575" s="165"/>
      <c r="M575" s="165"/>
      <c r="N575" s="165"/>
      <c r="AQ575" s="151"/>
      <c r="AS575" s="151"/>
    </row>
    <row r="576" spans="1:45" s="140" customFormat="1">
      <c r="A576" s="142"/>
      <c r="B576" s="194"/>
      <c r="C576" s="163"/>
      <c r="D576" s="164"/>
      <c r="H576" s="165"/>
      <c r="M576" s="165"/>
      <c r="N576" s="165"/>
      <c r="AQ576" s="151"/>
      <c r="AS576" s="151"/>
    </row>
    <row r="577" spans="1:45" s="140" customFormat="1">
      <c r="A577" s="142"/>
      <c r="B577" s="194"/>
      <c r="C577" s="163"/>
      <c r="D577" s="164"/>
      <c r="H577" s="165"/>
      <c r="M577" s="165"/>
      <c r="N577" s="165"/>
      <c r="AQ577" s="151"/>
      <c r="AS577" s="151"/>
    </row>
    <row r="578" spans="1:45" s="140" customFormat="1">
      <c r="A578" s="142"/>
      <c r="B578" s="194"/>
      <c r="C578" s="163"/>
      <c r="D578" s="164"/>
      <c r="H578" s="165"/>
      <c r="M578" s="165"/>
      <c r="N578" s="165"/>
      <c r="AQ578" s="151"/>
      <c r="AS578" s="151"/>
    </row>
    <row r="579" spans="1:45" s="140" customFormat="1">
      <c r="A579" s="142"/>
      <c r="B579" s="194"/>
      <c r="C579" s="163"/>
      <c r="D579" s="164"/>
      <c r="H579" s="165"/>
      <c r="M579" s="165"/>
      <c r="N579" s="165"/>
      <c r="AQ579" s="151"/>
      <c r="AS579" s="151"/>
    </row>
    <row r="580" spans="1:45" s="140" customFormat="1">
      <c r="A580" s="142"/>
      <c r="B580" s="194"/>
      <c r="C580" s="163"/>
      <c r="D580" s="164"/>
      <c r="H580" s="165"/>
      <c r="M580" s="165"/>
      <c r="N580" s="165"/>
      <c r="AQ580" s="151"/>
      <c r="AS580" s="151"/>
    </row>
    <row r="581" spans="1:45" s="140" customFormat="1">
      <c r="A581" s="142"/>
      <c r="B581" s="194"/>
      <c r="C581" s="163"/>
      <c r="D581" s="164"/>
      <c r="H581" s="165"/>
      <c r="M581" s="165"/>
      <c r="N581" s="165"/>
      <c r="AQ581" s="151"/>
      <c r="AS581" s="151"/>
    </row>
    <row r="582" spans="1:45" s="140" customFormat="1">
      <c r="A582" s="142"/>
      <c r="B582" s="194"/>
      <c r="C582" s="163"/>
      <c r="D582" s="164"/>
      <c r="H582" s="165"/>
      <c r="M582" s="165"/>
      <c r="N582" s="165"/>
      <c r="AQ582" s="151"/>
      <c r="AS582" s="151"/>
    </row>
    <row r="583" spans="1:45" s="140" customFormat="1">
      <c r="A583" s="142"/>
      <c r="B583" s="194"/>
      <c r="C583" s="163"/>
      <c r="D583" s="164"/>
      <c r="H583" s="165"/>
      <c r="M583" s="165"/>
      <c r="N583" s="165"/>
      <c r="AQ583" s="151"/>
      <c r="AS583" s="151"/>
    </row>
    <row r="584" spans="1:45" s="140" customFormat="1">
      <c r="A584" s="142"/>
      <c r="B584" s="194"/>
      <c r="C584" s="163"/>
      <c r="D584" s="164"/>
      <c r="H584" s="165"/>
      <c r="M584" s="165"/>
      <c r="N584" s="165"/>
      <c r="AQ584" s="151"/>
      <c r="AS584" s="151"/>
    </row>
    <row r="585" spans="1:45" s="140" customFormat="1">
      <c r="A585" s="142"/>
      <c r="B585" s="194"/>
      <c r="C585" s="163"/>
      <c r="D585" s="164"/>
      <c r="H585" s="165"/>
      <c r="M585" s="165"/>
      <c r="N585" s="165"/>
      <c r="AQ585" s="151"/>
      <c r="AS585" s="151"/>
    </row>
    <row r="586" spans="1:45" s="140" customFormat="1">
      <c r="A586" s="142"/>
      <c r="B586" s="194"/>
      <c r="C586" s="163"/>
      <c r="D586" s="164"/>
      <c r="H586" s="165"/>
      <c r="M586" s="165"/>
      <c r="N586" s="165"/>
      <c r="AQ586" s="151"/>
      <c r="AS586" s="151"/>
    </row>
    <row r="587" spans="1:45" s="140" customFormat="1">
      <c r="A587" s="142"/>
      <c r="B587" s="194"/>
      <c r="C587" s="163"/>
      <c r="D587" s="164"/>
      <c r="H587" s="165"/>
      <c r="M587" s="165"/>
      <c r="N587" s="165"/>
      <c r="AQ587" s="151"/>
      <c r="AS587" s="151"/>
    </row>
    <row r="588" spans="1:45" s="140" customFormat="1">
      <c r="A588" s="142"/>
      <c r="B588" s="194"/>
      <c r="C588" s="163"/>
      <c r="D588" s="164"/>
      <c r="H588" s="165"/>
      <c r="M588" s="165"/>
      <c r="N588" s="165"/>
      <c r="AQ588" s="151"/>
      <c r="AS588" s="151"/>
    </row>
    <row r="589" spans="1:45" s="140" customFormat="1">
      <c r="A589" s="142"/>
      <c r="B589" s="194"/>
      <c r="C589" s="163"/>
      <c r="D589" s="164"/>
      <c r="H589" s="165"/>
      <c r="M589" s="165"/>
      <c r="N589" s="165"/>
      <c r="AQ589" s="151"/>
      <c r="AS589" s="151"/>
    </row>
    <row r="590" spans="1:45" s="140" customFormat="1">
      <c r="A590" s="142"/>
      <c r="B590" s="194"/>
      <c r="C590" s="163"/>
      <c r="D590" s="164"/>
      <c r="H590" s="165"/>
      <c r="M590" s="165"/>
      <c r="N590" s="165"/>
      <c r="AQ590" s="151"/>
      <c r="AS590" s="151"/>
    </row>
    <row r="591" spans="1:45" s="140" customFormat="1">
      <c r="A591" s="142"/>
      <c r="B591" s="194"/>
      <c r="C591" s="163"/>
      <c r="D591" s="164"/>
      <c r="H591" s="165"/>
      <c r="M591" s="165"/>
      <c r="N591" s="165"/>
      <c r="AQ591" s="151"/>
      <c r="AS591" s="151"/>
    </row>
    <row r="592" spans="1:45" s="140" customFormat="1">
      <c r="A592" s="142"/>
      <c r="B592" s="194"/>
      <c r="C592" s="163"/>
      <c r="D592" s="164"/>
      <c r="H592" s="165"/>
      <c r="M592" s="165"/>
      <c r="N592" s="165"/>
      <c r="AQ592" s="151"/>
      <c r="AS592" s="151"/>
    </row>
    <row r="593" spans="1:45" s="140" customFormat="1">
      <c r="A593" s="142"/>
      <c r="B593" s="194"/>
      <c r="C593" s="163"/>
      <c r="D593" s="164"/>
      <c r="H593" s="165"/>
      <c r="M593" s="165"/>
      <c r="N593" s="165"/>
      <c r="AQ593" s="151"/>
      <c r="AS593" s="151"/>
    </row>
    <row r="594" spans="1:45" s="140" customFormat="1">
      <c r="A594" s="142"/>
      <c r="B594" s="194"/>
      <c r="C594" s="163"/>
      <c r="D594" s="164"/>
      <c r="H594" s="165"/>
      <c r="M594" s="165"/>
      <c r="N594" s="165"/>
      <c r="AQ594" s="151"/>
      <c r="AS594" s="151"/>
    </row>
    <row r="595" spans="1:45" s="140" customFormat="1">
      <c r="A595" s="142"/>
      <c r="B595" s="194"/>
      <c r="C595" s="163"/>
      <c r="D595" s="164"/>
      <c r="H595" s="165"/>
      <c r="M595" s="165"/>
      <c r="N595" s="165"/>
      <c r="AQ595" s="151"/>
      <c r="AS595" s="151"/>
    </row>
    <row r="596" spans="1:45" s="140" customFormat="1">
      <c r="A596" s="142"/>
      <c r="B596" s="194"/>
      <c r="C596" s="163"/>
      <c r="D596" s="164"/>
      <c r="H596" s="165"/>
      <c r="M596" s="165"/>
      <c r="N596" s="165"/>
      <c r="AQ596" s="151"/>
      <c r="AS596" s="151"/>
    </row>
    <row r="597" spans="1:45" s="140" customFormat="1">
      <c r="A597" s="142"/>
      <c r="B597" s="194"/>
      <c r="C597" s="163"/>
      <c r="D597" s="164"/>
      <c r="H597" s="165"/>
      <c r="M597" s="165"/>
      <c r="N597" s="165"/>
      <c r="AQ597" s="151"/>
      <c r="AS597" s="151"/>
    </row>
    <row r="598" spans="1:45" s="140" customFormat="1">
      <c r="A598" s="142"/>
      <c r="B598" s="194"/>
      <c r="C598" s="163"/>
      <c r="D598" s="164"/>
      <c r="H598" s="165"/>
      <c r="M598" s="165"/>
      <c r="N598" s="165"/>
      <c r="AQ598" s="151"/>
      <c r="AS598" s="151"/>
    </row>
    <row r="599" spans="1:45" s="140" customFormat="1">
      <c r="A599" s="142"/>
      <c r="B599" s="194"/>
      <c r="C599" s="163"/>
      <c r="D599" s="164"/>
      <c r="H599" s="165"/>
      <c r="M599" s="165"/>
      <c r="N599" s="165"/>
      <c r="AQ599" s="151"/>
      <c r="AS599" s="151"/>
    </row>
    <row r="600" spans="1:45" s="140" customFormat="1">
      <c r="A600" s="142"/>
      <c r="B600" s="194"/>
      <c r="C600" s="163"/>
      <c r="D600" s="164"/>
      <c r="H600" s="165"/>
      <c r="M600" s="165"/>
      <c r="N600" s="165"/>
      <c r="AQ600" s="151"/>
      <c r="AS600" s="151"/>
    </row>
    <row r="601" spans="1:45" s="140" customFormat="1">
      <c r="A601" s="142"/>
      <c r="B601" s="194"/>
      <c r="C601" s="163"/>
      <c r="D601" s="164"/>
      <c r="H601" s="165"/>
      <c r="M601" s="165"/>
      <c r="N601" s="165"/>
      <c r="AQ601" s="151"/>
      <c r="AS601" s="151"/>
    </row>
    <row r="602" spans="1:45" s="140" customFormat="1">
      <c r="A602" s="142"/>
      <c r="B602" s="194"/>
      <c r="C602" s="163"/>
      <c r="D602" s="164"/>
      <c r="H602" s="165"/>
      <c r="M602" s="165"/>
      <c r="N602" s="165"/>
      <c r="AQ602" s="151"/>
      <c r="AS602" s="151"/>
    </row>
    <row r="603" spans="1:45" s="140" customFormat="1">
      <c r="A603" s="142"/>
      <c r="B603" s="194"/>
      <c r="C603" s="163"/>
      <c r="D603" s="164"/>
      <c r="H603" s="165"/>
      <c r="M603" s="165"/>
      <c r="N603" s="165"/>
      <c r="AQ603" s="151"/>
      <c r="AS603" s="151"/>
    </row>
    <row r="604" spans="1:45" s="140" customFormat="1">
      <c r="A604" s="142"/>
      <c r="B604" s="194"/>
      <c r="C604" s="163"/>
      <c r="D604" s="164"/>
      <c r="H604" s="165"/>
      <c r="M604" s="165"/>
      <c r="N604" s="165"/>
      <c r="AQ604" s="151"/>
      <c r="AS604" s="151"/>
    </row>
    <row r="605" spans="1:45" s="140" customFormat="1">
      <c r="A605" s="142"/>
      <c r="B605" s="194"/>
      <c r="C605" s="163"/>
      <c r="D605" s="164"/>
      <c r="H605" s="165"/>
      <c r="M605" s="165"/>
      <c r="N605" s="165"/>
      <c r="AQ605" s="151"/>
      <c r="AS605" s="151"/>
    </row>
    <row r="606" spans="1:45" s="140" customFormat="1">
      <c r="A606" s="142"/>
      <c r="B606" s="194"/>
      <c r="C606" s="163"/>
      <c r="D606" s="164"/>
      <c r="H606" s="165"/>
      <c r="M606" s="165"/>
      <c r="N606" s="165"/>
      <c r="AQ606" s="151"/>
      <c r="AS606" s="151"/>
    </row>
    <row r="607" spans="1:45" s="140" customFormat="1">
      <c r="A607" s="142"/>
      <c r="B607" s="194"/>
      <c r="C607" s="163"/>
      <c r="D607" s="164"/>
      <c r="H607" s="165"/>
      <c r="M607" s="165"/>
      <c r="N607" s="165"/>
      <c r="AQ607" s="151"/>
      <c r="AS607" s="151"/>
    </row>
    <row r="608" spans="1:45" s="140" customFormat="1">
      <c r="A608" s="142"/>
      <c r="B608" s="194"/>
      <c r="C608" s="163"/>
      <c r="D608" s="164"/>
      <c r="H608" s="165"/>
      <c r="M608" s="165"/>
      <c r="N608" s="165"/>
      <c r="AQ608" s="151"/>
      <c r="AS608" s="151"/>
    </row>
    <row r="609" spans="1:45" s="140" customFormat="1">
      <c r="A609" s="142"/>
      <c r="B609" s="194"/>
      <c r="C609" s="163"/>
      <c r="D609" s="164"/>
      <c r="H609" s="165"/>
      <c r="M609" s="165"/>
      <c r="N609" s="165"/>
      <c r="AQ609" s="151"/>
      <c r="AS609" s="151"/>
    </row>
    <row r="610" spans="1:45" s="140" customFormat="1">
      <c r="A610" s="142"/>
      <c r="B610" s="194"/>
      <c r="C610" s="163"/>
      <c r="D610" s="164"/>
      <c r="H610" s="165"/>
      <c r="M610" s="165"/>
      <c r="N610" s="165"/>
      <c r="AQ610" s="151"/>
      <c r="AS610" s="151"/>
    </row>
    <row r="611" spans="1:45" s="140" customFormat="1">
      <c r="A611" s="142"/>
      <c r="B611" s="194"/>
      <c r="C611" s="163"/>
      <c r="D611" s="164"/>
      <c r="H611" s="165"/>
      <c r="M611" s="165"/>
      <c r="N611" s="165"/>
      <c r="AQ611" s="151"/>
      <c r="AS611" s="151"/>
    </row>
    <row r="612" spans="1:45" s="140" customFormat="1">
      <c r="A612" s="142"/>
      <c r="B612" s="194"/>
      <c r="C612" s="163"/>
      <c r="D612" s="164"/>
      <c r="H612" s="165"/>
      <c r="M612" s="165"/>
      <c r="N612" s="165"/>
      <c r="AQ612" s="151"/>
      <c r="AS612" s="151"/>
    </row>
    <row r="613" spans="1:45" s="140" customFormat="1">
      <c r="A613" s="142"/>
      <c r="B613" s="194"/>
      <c r="C613" s="163"/>
      <c r="D613" s="164"/>
      <c r="H613" s="165"/>
      <c r="M613" s="165"/>
      <c r="N613" s="165"/>
      <c r="AQ613" s="151"/>
      <c r="AS613" s="151"/>
    </row>
    <row r="614" spans="1:45" s="140" customFormat="1">
      <c r="A614" s="142"/>
      <c r="B614" s="194"/>
      <c r="C614" s="163"/>
      <c r="D614" s="164"/>
      <c r="H614" s="165"/>
      <c r="M614" s="165"/>
      <c r="N614" s="165"/>
      <c r="AQ614" s="151"/>
      <c r="AS614" s="151"/>
    </row>
    <row r="615" spans="1:45" s="140" customFormat="1">
      <c r="A615" s="142"/>
      <c r="B615" s="194"/>
      <c r="C615" s="163"/>
      <c r="D615" s="164"/>
      <c r="H615" s="165"/>
      <c r="M615" s="165"/>
      <c r="N615" s="165"/>
      <c r="AQ615" s="151"/>
      <c r="AS615" s="151"/>
    </row>
    <row r="616" spans="1:45" s="140" customFormat="1">
      <c r="A616" s="142"/>
      <c r="B616" s="194"/>
      <c r="C616" s="163"/>
      <c r="D616" s="164"/>
      <c r="H616" s="165"/>
      <c r="M616" s="165"/>
      <c r="N616" s="165"/>
      <c r="AQ616" s="151"/>
      <c r="AS616" s="151"/>
    </row>
    <row r="617" spans="1:45" s="140" customFormat="1">
      <c r="A617" s="142"/>
      <c r="B617" s="194"/>
      <c r="C617" s="163"/>
      <c r="D617" s="164"/>
      <c r="H617" s="165"/>
      <c r="M617" s="165"/>
      <c r="N617" s="165"/>
      <c r="AQ617" s="151"/>
      <c r="AS617" s="151"/>
    </row>
    <row r="618" spans="1:45" s="140" customFormat="1">
      <c r="A618" s="142"/>
      <c r="B618" s="194"/>
      <c r="C618" s="163"/>
      <c r="D618" s="164"/>
      <c r="H618" s="165"/>
      <c r="M618" s="165"/>
      <c r="N618" s="165"/>
      <c r="AQ618" s="151"/>
      <c r="AS618" s="151"/>
    </row>
    <row r="619" spans="1:45" s="140" customFormat="1">
      <c r="A619" s="142"/>
      <c r="B619" s="194"/>
      <c r="C619" s="163"/>
      <c r="D619" s="164"/>
      <c r="H619" s="165"/>
      <c r="M619" s="165"/>
      <c r="N619" s="165"/>
      <c r="AQ619" s="151"/>
      <c r="AS619" s="151"/>
    </row>
    <row r="620" spans="1:45" s="140" customFormat="1">
      <c r="A620" s="142"/>
      <c r="B620" s="194"/>
      <c r="C620" s="163"/>
      <c r="D620" s="164"/>
      <c r="H620" s="165"/>
      <c r="M620" s="165"/>
      <c r="N620" s="165"/>
      <c r="AQ620" s="151"/>
      <c r="AS620" s="151"/>
    </row>
    <row r="621" spans="1:45" s="140" customFormat="1">
      <c r="A621" s="142"/>
      <c r="B621" s="194"/>
      <c r="C621" s="163"/>
      <c r="D621" s="164"/>
      <c r="H621" s="165"/>
      <c r="M621" s="165"/>
      <c r="N621" s="165"/>
      <c r="AQ621" s="151"/>
      <c r="AS621" s="151"/>
    </row>
    <row r="622" spans="1:45" s="140" customFormat="1">
      <c r="A622" s="142"/>
      <c r="B622" s="194"/>
      <c r="C622" s="163"/>
      <c r="D622" s="164"/>
      <c r="H622" s="165"/>
      <c r="M622" s="165"/>
      <c r="N622" s="165"/>
      <c r="AQ622" s="151"/>
      <c r="AS622" s="151"/>
    </row>
    <row r="623" spans="1:45" s="140" customFormat="1">
      <c r="A623" s="142"/>
      <c r="B623" s="194"/>
      <c r="C623" s="163"/>
      <c r="D623" s="164"/>
      <c r="H623" s="165"/>
      <c r="M623" s="165"/>
      <c r="N623" s="165"/>
      <c r="AQ623" s="151"/>
      <c r="AS623" s="151"/>
    </row>
    <row r="624" spans="1:45" s="140" customFormat="1">
      <c r="A624" s="142"/>
      <c r="B624" s="194"/>
      <c r="C624" s="163"/>
      <c r="D624" s="164"/>
      <c r="H624" s="165"/>
      <c r="M624" s="165"/>
      <c r="N624" s="165"/>
      <c r="AQ624" s="151"/>
      <c r="AS624" s="151"/>
    </row>
    <row r="625" spans="1:45" s="140" customFormat="1">
      <c r="A625" s="142"/>
      <c r="B625" s="194"/>
      <c r="C625" s="163"/>
      <c r="D625" s="164"/>
      <c r="H625" s="165"/>
      <c r="M625" s="165"/>
      <c r="N625" s="165"/>
      <c r="AQ625" s="151"/>
      <c r="AS625" s="151"/>
    </row>
    <row r="626" spans="1:45" s="140" customFormat="1">
      <c r="A626" s="142"/>
      <c r="B626" s="194"/>
      <c r="C626" s="163"/>
      <c r="D626" s="164"/>
      <c r="H626" s="165"/>
      <c r="M626" s="165"/>
      <c r="N626" s="165"/>
      <c r="AQ626" s="151"/>
      <c r="AS626" s="151"/>
    </row>
    <row r="627" spans="1:45" s="140" customFormat="1">
      <c r="A627" s="142"/>
      <c r="B627" s="194"/>
      <c r="C627" s="163"/>
      <c r="D627" s="164"/>
      <c r="H627" s="165"/>
      <c r="M627" s="165"/>
      <c r="N627" s="165"/>
      <c r="AQ627" s="151"/>
      <c r="AS627" s="151"/>
    </row>
    <row r="628" spans="1:45" s="140" customFormat="1">
      <c r="A628" s="142"/>
      <c r="B628" s="194"/>
      <c r="C628" s="163"/>
      <c r="D628" s="164"/>
      <c r="H628" s="165"/>
      <c r="M628" s="165"/>
      <c r="N628" s="165"/>
      <c r="AQ628" s="151"/>
      <c r="AS628" s="151"/>
    </row>
    <row r="629" spans="1:45" s="140" customFormat="1">
      <c r="A629" s="142"/>
      <c r="B629" s="194"/>
      <c r="C629" s="163"/>
      <c r="D629" s="164"/>
      <c r="H629" s="165"/>
      <c r="M629" s="165"/>
      <c r="N629" s="165"/>
      <c r="AQ629" s="151"/>
      <c r="AS629" s="151"/>
    </row>
    <row r="630" spans="1:45" s="140" customFormat="1">
      <c r="A630" s="142"/>
      <c r="B630" s="194"/>
      <c r="C630" s="163"/>
      <c r="D630" s="164"/>
      <c r="H630" s="165"/>
      <c r="M630" s="165"/>
      <c r="N630" s="165"/>
      <c r="AQ630" s="151"/>
      <c r="AS630" s="151"/>
    </row>
    <row r="631" spans="1:45" s="140" customFormat="1">
      <c r="A631" s="142"/>
      <c r="B631" s="194"/>
      <c r="C631" s="163"/>
      <c r="D631" s="164"/>
      <c r="H631" s="165"/>
      <c r="M631" s="165"/>
      <c r="N631" s="165"/>
      <c r="AQ631" s="151"/>
      <c r="AS631" s="151"/>
    </row>
    <row r="632" spans="1:45" s="140" customFormat="1">
      <c r="A632" s="142"/>
      <c r="B632" s="194"/>
      <c r="C632" s="163"/>
      <c r="D632" s="164"/>
      <c r="H632" s="165"/>
      <c r="M632" s="165"/>
      <c r="N632" s="165"/>
      <c r="AQ632" s="151"/>
      <c r="AS632" s="151"/>
    </row>
    <row r="633" spans="1:45" s="140" customFormat="1">
      <c r="A633" s="142"/>
      <c r="B633" s="194"/>
      <c r="C633" s="163"/>
      <c r="D633" s="164"/>
      <c r="H633" s="165"/>
      <c r="M633" s="165"/>
      <c r="N633" s="165"/>
      <c r="AQ633" s="151"/>
      <c r="AS633" s="151"/>
    </row>
    <row r="634" spans="1:45" s="140" customFormat="1">
      <c r="A634" s="142"/>
      <c r="B634" s="194"/>
      <c r="C634" s="163"/>
      <c r="D634" s="164"/>
      <c r="H634" s="165"/>
      <c r="M634" s="165"/>
      <c r="N634" s="165"/>
      <c r="AQ634" s="151"/>
      <c r="AS634" s="151"/>
    </row>
    <row r="635" spans="1:45" s="140" customFormat="1">
      <c r="A635" s="142"/>
      <c r="B635" s="194"/>
      <c r="C635" s="163"/>
      <c r="D635" s="164"/>
      <c r="H635" s="165"/>
      <c r="M635" s="165"/>
      <c r="N635" s="165"/>
      <c r="AQ635" s="151"/>
      <c r="AS635" s="151"/>
    </row>
    <row r="636" spans="1:45" s="140" customFormat="1">
      <c r="A636" s="142"/>
      <c r="B636" s="194"/>
      <c r="C636" s="163"/>
      <c r="D636" s="164"/>
      <c r="H636" s="165"/>
      <c r="M636" s="165"/>
      <c r="N636" s="165"/>
      <c r="AQ636" s="151"/>
      <c r="AS636" s="151"/>
    </row>
    <row r="637" spans="1:45" s="140" customFormat="1">
      <c r="A637" s="142"/>
      <c r="B637" s="194"/>
      <c r="C637" s="163"/>
      <c r="D637" s="164"/>
      <c r="H637" s="165"/>
      <c r="M637" s="165"/>
      <c r="N637" s="165"/>
      <c r="AQ637" s="151"/>
      <c r="AS637" s="151"/>
    </row>
    <row r="638" spans="1:45" s="140" customFormat="1">
      <c r="A638" s="142"/>
      <c r="B638" s="194"/>
      <c r="C638" s="163"/>
      <c r="D638" s="164"/>
      <c r="H638" s="165"/>
      <c r="M638" s="165"/>
      <c r="N638" s="165"/>
      <c r="AQ638" s="151"/>
      <c r="AS638" s="151"/>
    </row>
    <row r="639" spans="1:45" s="140" customFormat="1">
      <c r="A639" s="142"/>
      <c r="B639" s="194"/>
      <c r="C639" s="163"/>
      <c r="D639" s="164"/>
      <c r="H639" s="165"/>
      <c r="M639" s="165"/>
      <c r="N639" s="165"/>
      <c r="AQ639" s="151"/>
      <c r="AS639" s="151"/>
    </row>
    <row r="640" spans="1:45" s="140" customFormat="1">
      <c r="A640" s="142"/>
      <c r="B640" s="194"/>
      <c r="C640" s="163"/>
      <c r="D640" s="164"/>
      <c r="H640" s="165"/>
      <c r="M640" s="165"/>
      <c r="N640" s="165"/>
      <c r="AQ640" s="151"/>
      <c r="AS640" s="151"/>
    </row>
    <row r="641" spans="1:45" s="140" customFormat="1">
      <c r="A641" s="142"/>
      <c r="B641" s="194"/>
      <c r="C641" s="163"/>
      <c r="D641" s="164"/>
      <c r="H641" s="165"/>
      <c r="M641" s="165"/>
      <c r="N641" s="165"/>
      <c r="AQ641" s="151"/>
      <c r="AS641" s="151"/>
    </row>
    <row r="642" spans="1:45" s="140" customFormat="1">
      <c r="A642" s="142"/>
      <c r="B642" s="194"/>
      <c r="C642" s="163"/>
      <c r="D642" s="164"/>
      <c r="H642" s="165"/>
      <c r="M642" s="165"/>
      <c r="N642" s="165"/>
      <c r="AQ642" s="151"/>
      <c r="AS642" s="151"/>
    </row>
    <row r="643" spans="1:45" s="140" customFormat="1">
      <c r="A643" s="142"/>
      <c r="B643" s="194"/>
      <c r="C643" s="163"/>
      <c r="D643" s="164"/>
      <c r="H643" s="165"/>
      <c r="M643" s="165"/>
      <c r="N643" s="165"/>
      <c r="AQ643" s="151"/>
      <c r="AS643" s="151"/>
    </row>
    <row r="644" spans="1:45" s="140" customFormat="1">
      <c r="A644" s="142"/>
      <c r="B644" s="194"/>
      <c r="C644" s="163"/>
      <c r="D644" s="164"/>
      <c r="H644" s="165"/>
      <c r="M644" s="165"/>
      <c r="N644" s="165"/>
      <c r="AQ644" s="151"/>
      <c r="AS644" s="151"/>
    </row>
    <row r="645" spans="1:45" s="140" customFormat="1">
      <c r="A645" s="142"/>
      <c r="B645" s="194"/>
      <c r="C645" s="163"/>
      <c r="D645" s="164"/>
      <c r="H645" s="165"/>
      <c r="M645" s="165"/>
      <c r="N645" s="165"/>
      <c r="AQ645" s="151"/>
      <c r="AS645" s="151"/>
    </row>
    <row r="646" spans="1:45" s="140" customFormat="1">
      <c r="A646" s="142"/>
      <c r="B646" s="194"/>
      <c r="C646" s="163"/>
      <c r="D646" s="164"/>
      <c r="H646" s="165"/>
      <c r="M646" s="165"/>
      <c r="N646" s="165"/>
      <c r="AQ646" s="151"/>
      <c r="AS646" s="151"/>
    </row>
    <row r="647" spans="1:45" s="140" customFormat="1">
      <c r="A647" s="142"/>
      <c r="B647" s="194"/>
      <c r="C647" s="163"/>
      <c r="D647" s="164"/>
      <c r="H647" s="165"/>
      <c r="M647" s="165"/>
      <c r="N647" s="165"/>
      <c r="AQ647" s="151"/>
      <c r="AS647" s="151"/>
    </row>
    <row r="648" spans="1:45" s="140" customFormat="1">
      <c r="A648" s="142"/>
      <c r="B648" s="194"/>
      <c r="C648" s="163"/>
      <c r="D648" s="164"/>
      <c r="H648" s="165"/>
      <c r="M648" s="165"/>
      <c r="N648" s="165"/>
      <c r="AQ648" s="151"/>
      <c r="AS648" s="151"/>
    </row>
    <row r="649" spans="1:45" s="140" customFormat="1">
      <c r="A649" s="142"/>
      <c r="B649" s="194"/>
      <c r="C649" s="163"/>
      <c r="D649" s="164"/>
      <c r="H649" s="165"/>
      <c r="M649" s="165"/>
      <c r="N649" s="165"/>
      <c r="AQ649" s="151"/>
      <c r="AS649" s="151"/>
    </row>
    <row r="650" spans="1:45" s="140" customFormat="1">
      <c r="A650" s="142"/>
      <c r="B650" s="194"/>
      <c r="C650" s="163"/>
      <c r="D650" s="164"/>
      <c r="H650" s="165"/>
      <c r="M650" s="165"/>
      <c r="N650" s="165"/>
      <c r="AQ650" s="151"/>
      <c r="AS650" s="151"/>
    </row>
    <row r="651" spans="1:45" s="140" customFormat="1">
      <c r="A651" s="142"/>
      <c r="B651" s="194"/>
      <c r="C651" s="163"/>
      <c r="D651" s="164"/>
      <c r="H651" s="165"/>
      <c r="M651" s="165"/>
      <c r="N651" s="165"/>
      <c r="AQ651" s="151"/>
      <c r="AS651" s="151"/>
    </row>
    <row r="652" spans="1:45" s="140" customFormat="1">
      <c r="A652" s="142"/>
      <c r="B652" s="194"/>
      <c r="C652" s="163"/>
      <c r="D652" s="164"/>
      <c r="H652" s="165"/>
      <c r="M652" s="165"/>
      <c r="N652" s="165"/>
      <c r="AQ652" s="151"/>
      <c r="AS652" s="151"/>
    </row>
    <row r="653" spans="1:45" s="140" customFormat="1">
      <c r="A653" s="142"/>
      <c r="B653" s="194"/>
      <c r="C653" s="163"/>
      <c r="D653" s="164"/>
      <c r="H653" s="165"/>
      <c r="M653" s="165"/>
      <c r="N653" s="165"/>
      <c r="AQ653" s="151"/>
      <c r="AS653" s="151"/>
    </row>
    <row r="654" spans="1:45" s="140" customFormat="1">
      <c r="A654" s="142"/>
      <c r="B654" s="194"/>
      <c r="C654" s="163"/>
      <c r="D654" s="164"/>
      <c r="H654" s="165"/>
      <c r="M654" s="165"/>
      <c r="N654" s="165"/>
      <c r="AQ654" s="151"/>
      <c r="AS654" s="151"/>
    </row>
    <row r="655" spans="1:45" s="140" customFormat="1">
      <c r="A655" s="142"/>
      <c r="B655" s="194"/>
      <c r="C655" s="163"/>
      <c r="D655" s="164"/>
      <c r="H655" s="165"/>
      <c r="M655" s="165"/>
      <c r="N655" s="165"/>
      <c r="AQ655" s="151"/>
      <c r="AS655" s="151"/>
    </row>
    <row r="656" spans="1:45" s="140" customFormat="1">
      <c r="A656" s="142"/>
      <c r="B656" s="194"/>
      <c r="C656" s="163"/>
      <c r="D656" s="164"/>
      <c r="H656" s="165"/>
      <c r="M656" s="165"/>
      <c r="N656" s="165"/>
      <c r="AQ656" s="151"/>
      <c r="AS656" s="151"/>
    </row>
    <row r="657" spans="1:45" s="140" customFormat="1">
      <c r="A657" s="142"/>
      <c r="B657" s="194"/>
      <c r="C657" s="163"/>
      <c r="D657" s="164"/>
      <c r="H657" s="165"/>
      <c r="M657" s="165"/>
      <c r="N657" s="165"/>
      <c r="AQ657" s="151"/>
      <c r="AS657" s="151"/>
    </row>
    <row r="658" spans="1:45" s="140" customFormat="1">
      <c r="A658" s="142"/>
      <c r="B658" s="194"/>
      <c r="C658" s="163"/>
      <c r="D658" s="164"/>
      <c r="H658" s="165"/>
      <c r="M658" s="165"/>
      <c r="N658" s="165"/>
      <c r="AQ658" s="151"/>
      <c r="AS658" s="151"/>
    </row>
    <row r="659" spans="1:45" s="140" customFormat="1">
      <c r="A659" s="142"/>
      <c r="B659" s="194"/>
      <c r="C659" s="163"/>
      <c r="D659" s="164"/>
      <c r="H659" s="165"/>
      <c r="M659" s="165"/>
      <c r="N659" s="165"/>
      <c r="AQ659" s="151"/>
      <c r="AS659" s="151"/>
    </row>
    <row r="660" spans="1:45" s="140" customFormat="1">
      <c r="A660" s="142"/>
      <c r="B660" s="194"/>
      <c r="C660" s="163"/>
      <c r="D660" s="164"/>
      <c r="H660" s="165"/>
      <c r="M660" s="165"/>
      <c r="N660" s="165"/>
      <c r="AQ660" s="151"/>
      <c r="AS660" s="151"/>
    </row>
    <row r="661" spans="1:45" s="140" customFormat="1">
      <c r="A661" s="142"/>
      <c r="B661" s="194"/>
      <c r="C661" s="163"/>
      <c r="D661" s="164"/>
      <c r="H661" s="165"/>
      <c r="M661" s="165"/>
      <c r="N661" s="165"/>
      <c r="AQ661" s="151"/>
      <c r="AS661" s="151"/>
    </row>
    <row r="662" spans="1:45" s="140" customFormat="1">
      <c r="A662" s="142"/>
      <c r="B662" s="194"/>
      <c r="C662" s="163"/>
      <c r="D662" s="164"/>
      <c r="H662" s="165"/>
      <c r="M662" s="165"/>
      <c r="N662" s="165"/>
      <c r="AQ662" s="151"/>
      <c r="AS662" s="151"/>
    </row>
    <row r="663" spans="1:45" s="140" customFormat="1">
      <c r="A663" s="142"/>
      <c r="B663" s="194"/>
      <c r="C663" s="163"/>
      <c r="D663" s="164"/>
      <c r="H663" s="165"/>
      <c r="M663" s="165"/>
      <c r="N663" s="165"/>
      <c r="AQ663" s="151"/>
      <c r="AS663" s="151"/>
    </row>
    <row r="664" spans="1:45" s="140" customFormat="1">
      <c r="A664" s="142"/>
      <c r="B664" s="194"/>
      <c r="C664" s="163"/>
      <c r="D664" s="164"/>
      <c r="H664" s="165"/>
      <c r="M664" s="165"/>
      <c r="N664" s="165"/>
      <c r="AQ664" s="151"/>
      <c r="AS664" s="151"/>
    </row>
    <row r="665" spans="1:45" s="140" customFormat="1">
      <c r="A665" s="142"/>
      <c r="B665" s="194"/>
      <c r="C665" s="163"/>
      <c r="D665" s="164"/>
      <c r="H665" s="165"/>
      <c r="M665" s="165"/>
      <c r="N665" s="165"/>
      <c r="AQ665" s="151"/>
      <c r="AS665" s="151"/>
    </row>
    <row r="666" spans="1:45" s="140" customFormat="1">
      <c r="A666" s="142"/>
      <c r="B666" s="194"/>
      <c r="C666" s="163"/>
      <c r="D666" s="164"/>
      <c r="H666" s="165"/>
      <c r="M666" s="165"/>
      <c r="N666" s="165"/>
      <c r="AQ666" s="151"/>
      <c r="AS666" s="151"/>
    </row>
    <row r="667" spans="1:45" s="140" customFormat="1">
      <c r="A667" s="142"/>
      <c r="B667" s="194"/>
      <c r="C667" s="163"/>
      <c r="D667" s="164"/>
      <c r="H667" s="165"/>
      <c r="M667" s="165"/>
      <c r="N667" s="165"/>
      <c r="AQ667" s="151"/>
      <c r="AS667" s="151"/>
    </row>
    <row r="668" spans="1:45" s="140" customFormat="1">
      <c r="A668" s="142"/>
      <c r="B668" s="194"/>
      <c r="C668" s="163"/>
      <c r="D668" s="164"/>
      <c r="H668" s="165"/>
      <c r="M668" s="165"/>
      <c r="N668" s="165"/>
      <c r="AQ668" s="151"/>
      <c r="AS668" s="151"/>
    </row>
    <row r="669" spans="1:45" s="140" customFormat="1">
      <c r="A669" s="142"/>
      <c r="B669" s="194"/>
      <c r="C669" s="163"/>
      <c r="D669" s="164"/>
      <c r="H669" s="165"/>
      <c r="M669" s="165"/>
      <c r="N669" s="165"/>
      <c r="AQ669" s="151"/>
      <c r="AS669" s="151"/>
    </row>
    <row r="670" spans="1:45" s="140" customFormat="1">
      <c r="A670" s="142"/>
      <c r="B670" s="194"/>
      <c r="C670" s="163"/>
      <c r="D670" s="164"/>
      <c r="H670" s="165"/>
      <c r="M670" s="165"/>
      <c r="N670" s="165"/>
      <c r="AQ670" s="151"/>
      <c r="AS670" s="151"/>
    </row>
    <row r="671" spans="1:45" s="140" customFormat="1">
      <c r="A671" s="142"/>
      <c r="B671" s="194"/>
      <c r="C671" s="163"/>
      <c r="D671" s="164"/>
      <c r="H671" s="165"/>
      <c r="M671" s="165"/>
      <c r="N671" s="165"/>
      <c r="AQ671" s="151"/>
      <c r="AS671" s="151"/>
    </row>
    <row r="672" spans="1:45" s="140" customFormat="1">
      <c r="A672" s="142"/>
      <c r="B672" s="194"/>
      <c r="C672" s="163"/>
      <c r="D672" s="164"/>
      <c r="H672" s="165"/>
      <c r="M672" s="165"/>
      <c r="N672" s="165"/>
      <c r="AQ672" s="151"/>
      <c r="AS672" s="151"/>
    </row>
    <row r="673" spans="1:45" s="140" customFormat="1">
      <c r="A673" s="142"/>
      <c r="B673" s="194"/>
      <c r="C673" s="163"/>
      <c r="D673" s="164"/>
      <c r="H673" s="165"/>
      <c r="M673" s="165"/>
      <c r="N673" s="165"/>
      <c r="AQ673" s="151"/>
      <c r="AS673" s="151"/>
    </row>
    <row r="674" spans="1:45" s="140" customFormat="1">
      <c r="A674" s="142"/>
      <c r="B674" s="194"/>
      <c r="C674" s="163"/>
      <c r="D674" s="164"/>
      <c r="H674" s="165"/>
      <c r="M674" s="165"/>
      <c r="N674" s="165"/>
      <c r="AQ674" s="151"/>
      <c r="AS674" s="151"/>
    </row>
    <row r="675" spans="1:45" s="140" customFormat="1">
      <c r="A675" s="142"/>
      <c r="B675" s="194"/>
      <c r="C675" s="163"/>
      <c r="D675" s="164"/>
      <c r="H675" s="165"/>
      <c r="M675" s="165"/>
      <c r="N675" s="165"/>
      <c r="AQ675" s="151"/>
      <c r="AS675" s="151"/>
    </row>
    <row r="676" spans="1:45" s="140" customFormat="1">
      <c r="A676" s="142"/>
      <c r="B676" s="194"/>
      <c r="C676" s="163"/>
      <c r="D676" s="164"/>
      <c r="H676" s="165"/>
      <c r="M676" s="165"/>
      <c r="N676" s="165"/>
      <c r="AQ676" s="151"/>
      <c r="AS676" s="151"/>
    </row>
    <row r="677" spans="1:45" s="140" customFormat="1">
      <c r="A677" s="142"/>
      <c r="B677" s="194"/>
      <c r="C677" s="163"/>
      <c r="D677" s="164"/>
      <c r="H677" s="165"/>
      <c r="M677" s="165"/>
      <c r="N677" s="165"/>
      <c r="AQ677" s="151"/>
      <c r="AS677" s="151"/>
    </row>
    <row r="678" spans="1:45" s="140" customFormat="1">
      <c r="A678" s="142"/>
      <c r="B678" s="194"/>
      <c r="C678" s="163"/>
      <c r="D678" s="164"/>
      <c r="H678" s="165"/>
      <c r="M678" s="165"/>
      <c r="N678" s="165"/>
      <c r="AQ678" s="151"/>
      <c r="AS678" s="151"/>
    </row>
    <row r="679" spans="1:45" s="140" customFormat="1">
      <c r="A679" s="142"/>
      <c r="B679" s="194"/>
      <c r="C679" s="163"/>
      <c r="D679" s="164"/>
      <c r="H679" s="165"/>
      <c r="M679" s="165"/>
      <c r="N679" s="165"/>
      <c r="AQ679" s="151"/>
      <c r="AS679" s="151"/>
    </row>
    <row r="680" spans="1:45" s="140" customFormat="1">
      <c r="A680" s="142"/>
      <c r="B680" s="194"/>
      <c r="C680" s="163"/>
      <c r="D680" s="164"/>
      <c r="H680" s="165"/>
      <c r="M680" s="165"/>
      <c r="N680" s="165"/>
      <c r="AQ680" s="151"/>
      <c r="AS680" s="151"/>
    </row>
    <row r="681" spans="1:45" s="140" customFormat="1">
      <c r="A681" s="142"/>
      <c r="B681" s="194"/>
      <c r="C681" s="163"/>
      <c r="D681" s="164"/>
      <c r="H681" s="165"/>
      <c r="M681" s="165"/>
      <c r="N681" s="165"/>
      <c r="AQ681" s="151"/>
      <c r="AS681" s="151"/>
    </row>
    <row r="682" spans="1:45" s="140" customFormat="1">
      <c r="A682" s="142"/>
      <c r="B682" s="194"/>
      <c r="C682" s="163"/>
      <c r="D682" s="164"/>
      <c r="H682" s="165"/>
      <c r="M682" s="165"/>
      <c r="N682" s="165"/>
      <c r="AQ682" s="151"/>
      <c r="AS682" s="151"/>
    </row>
    <row r="683" spans="1:45" s="140" customFormat="1">
      <c r="A683" s="142"/>
      <c r="B683" s="194"/>
      <c r="C683" s="163"/>
      <c r="D683" s="164"/>
      <c r="H683" s="165"/>
      <c r="M683" s="165"/>
      <c r="N683" s="165"/>
      <c r="AQ683" s="151"/>
      <c r="AS683" s="151"/>
    </row>
    <row r="684" spans="1:45" s="140" customFormat="1">
      <c r="A684" s="142"/>
      <c r="B684" s="194"/>
      <c r="C684" s="163"/>
      <c r="D684" s="164"/>
      <c r="H684" s="165"/>
      <c r="M684" s="165"/>
      <c r="N684" s="165"/>
      <c r="AQ684" s="151"/>
      <c r="AS684" s="151"/>
    </row>
    <row r="685" spans="1:45" s="140" customFormat="1">
      <c r="A685" s="142"/>
      <c r="B685" s="194"/>
      <c r="C685" s="163"/>
      <c r="D685" s="164"/>
      <c r="H685" s="165"/>
      <c r="M685" s="165"/>
      <c r="N685" s="165"/>
      <c r="AQ685" s="151"/>
      <c r="AS685" s="151"/>
    </row>
    <row r="686" spans="1:45" s="140" customFormat="1">
      <c r="A686" s="142"/>
      <c r="B686" s="194"/>
      <c r="C686" s="163"/>
      <c r="D686" s="164"/>
      <c r="H686" s="165"/>
      <c r="M686" s="165"/>
      <c r="N686" s="165"/>
      <c r="AQ686" s="151"/>
      <c r="AS686" s="151"/>
    </row>
    <row r="687" spans="1:45" s="140" customFormat="1">
      <c r="A687" s="142"/>
      <c r="B687" s="194"/>
      <c r="C687" s="163"/>
      <c r="D687" s="164"/>
      <c r="H687" s="165"/>
      <c r="M687" s="165"/>
      <c r="N687" s="165"/>
      <c r="AQ687" s="151"/>
      <c r="AS687" s="151"/>
    </row>
    <row r="688" spans="1:45" s="140" customFormat="1">
      <c r="A688" s="142"/>
      <c r="B688" s="194"/>
      <c r="C688" s="163"/>
      <c r="D688" s="164"/>
      <c r="H688" s="165"/>
      <c r="M688" s="165"/>
      <c r="N688" s="165"/>
      <c r="AQ688" s="151"/>
      <c r="AS688" s="151"/>
    </row>
    <row r="689" spans="1:45" s="140" customFormat="1">
      <c r="A689" s="142"/>
      <c r="B689" s="194"/>
      <c r="C689" s="163"/>
      <c r="D689" s="164"/>
      <c r="H689" s="165"/>
      <c r="M689" s="165"/>
      <c r="N689" s="165"/>
      <c r="AQ689" s="151"/>
      <c r="AS689" s="151"/>
    </row>
    <row r="690" spans="1:45" s="140" customFormat="1">
      <c r="A690" s="142"/>
      <c r="B690" s="194"/>
      <c r="C690" s="163"/>
      <c r="D690" s="164"/>
      <c r="H690" s="165"/>
      <c r="M690" s="165"/>
      <c r="N690" s="165"/>
      <c r="AQ690" s="151"/>
      <c r="AS690" s="151"/>
    </row>
    <row r="691" spans="1:45" s="140" customFormat="1">
      <c r="A691" s="142"/>
      <c r="B691" s="194"/>
      <c r="C691" s="163"/>
      <c r="D691" s="164"/>
      <c r="H691" s="165"/>
      <c r="M691" s="165"/>
      <c r="N691" s="165"/>
      <c r="AQ691" s="151"/>
      <c r="AS691" s="151"/>
    </row>
    <row r="692" spans="1:45" s="140" customFormat="1">
      <c r="A692" s="142"/>
      <c r="B692" s="194"/>
      <c r="C692" s="163"/>
      <c r="D692" s="164"/>
      <c r="H692" s="165"/>
      <c r="M692" s="165"/>
      <c r="N692" s="165"/>
      <c r="AQ692" s="151"/>
      <c r="AS692" s="151"/>
    </row>
    <row r="693" spans="1:45" s="140" customFormat="1">
      <c r="A693" s="142"/>
      <c r="B693" s="194"/>
      <c r="C693" s="163"/>
      <c r="D693" s="164"/>
      <c r="H693" s="165"/>
      <c r="M693" s="165"/>
      <c r="N693" s="165"/>
      <c r="AQ693" s="151"/>
      <c r="AS693" s="151"/>
    </row>
    <row r="694" spans="1:45" s="140" customFormat="1">
      <c r="A694" s="142"/>
      <c r="B694" s="194"/>
      <c r="C694" s="163"/>
      <c r="D694" s="164"/>
      <c r="H694" s="165"/>
      <c r="M694" s="165"/>
      <c r="N694" s="165"/>
      <c r="AQ694" s="151"/>
      <c r="AS694" s="151"/>
    </row>
    <row r="695" spans="1:45" s="140" customFormat="1">
      <c r="A695" s="142"/>
      <c r="B695" s="194"/>
      <c r="C695" s="163"/>
      <c r="D695" s="164"/>
      <c r="H695" s="165"/>
      <c r="M695" s="165"/>
      <c r="N695" s="165"/>
      <c r="AQ695" s="151"/>
      <c r="AS695" s="151"/>
    </row>
    <row r="696" spans="1:45" s="140" customFormat="1">
      <c r="A696" s="142"/>
      <c r="B696" s="194"/>
      <c r="C696" s="163"/>
      <c r="D696" s="164"/>
      <c r="H696" s="165"/>
      <c r="M696" s="165"/>
      <c r="N696" s="165"/>
      <c r="AQ696" s="151"/>
      <c r="AS696" s="151"/>
    </row>
    <row r="697" spans="1:45" s="140" customFormat="1">
      <c r="A697" s="142"/>
      <c r="B697" s="194"/>
      <c r="C697" s="163"/>
      <c r="D697" s="164"/>
      <c r="H697" s="165"/>
      <c r="M697" s="165"/>
      <c r="N697" s="165"/>
      <c r="AQ697" s="151"/>
      <c r="AS697" s="151"/>
    </row>
    <row r="698" spans="1:45" s="140" customFormat="1">
      <c r="A698" s="142"/>
      <c r="B698" s="194"/>
      <c r="C698" s="163"/>
      <c r="D698" s="164"/>
      <c r="H698" s="165"/>
      <c r="M698" s="165"/>
      <c r="N698" s="165"/>
      <c r="AQ698" s="151"/>
      <c r="AS698" s="151"/>
    </row>
    <row r="699" spans="1:45" s="140" customFormat="1">
      <c r="A699" s="142"/>
      <c r="B699" s="194"/>
      <c r="C699" s="163"/>
      <c r="D699" s="164"/>
      <c r="H699" s="165"/>
      <c r="M699" s="165"/>
      <c r="N699" s="165"/>
      <c r="AQ699" s="151"/>
      <c r="AS699" s="151"/>
    </row>
    <row r="700" spans="1:45" s="140" customFormat="1">
      <c r="A700" s="142"/>
      <c r="B700" s="194"/>
      <c r="C700" s="163"/>
      <c r="D700" s="164"/>
      <c r="H700" s="165"/>
      <c r="M700" s="165"/>
      <c r="N700" s="165"/>
      <c r="AQ700" s="151"/>
      <c r="AS700" s="151"/>
    </row>
    <row r="701" spans="1:45" s="140" customFormat="1">
      <c r="A701" s="142"/>
      <c r="B701" s="194"/>
      <c r="C701" s="163"/>
      <c r="D701" s="164"/>
      <c r="H701" s="165"/>
      <c r="M701" s="165"/>
      <c r="N701" s="165"/>
      <c r="AQ701" s="151"/>
      <c r="AS701" s="151"/>
    </row>
    <row r="702" spans="1:45" s="140" customFormat="1">
      <c r="A702" s="142"/>
      <c r="B702" s="194"/>
      <c r="C702" s="163"/>
      <c r="D702" s="164"/>
      <c r="H702" s="165"/>
      <c r="M702" s="165"/>
      <c r="N702" s="165"/>
      <c r="AQ702" s="151"/>
      <c r="AS702" s="151"/>
    </row>
    <row r="703" spans="1:45" s="140" customFormat="1">
      <c r="A703" s="142"/>
      <c r="B703" s="194"/>
      <c r="C703" s="163"/>
      <c r="D703" s="164"/>
      <c r="H703" s="165"/>
      <c r="M703" s="165"/>
      <c r="N703" s="165"/>
      <c r="AQ703" s="151"/>
      <c r="AS703" s="151"/>
    </row>
    <row r="704" spans="1:45" s="140" customFormat="1">
      <c r="A704" s="142"/>
      <c r="B704" s="194"/>
      <c r="C704" s="163"/>
      <c r="D704" s="164"/>
      <c r="H704" s="165"/>
      <c r="M704" s="165"/>
      <c r="N704" s="165"/>
      <c r="AQ704" s="151"/>
      <c r="AS704" s="151"/>
    </row>
    <row r="705" spans="1:45" s="140" customFormat="1">
      <c r="A705" s="142"/>
      <c r="B705" s="194"/>
      <c r="C705" s="163"/>
      <c r="D705" s="164"/>
      <c r="H705" s="165"/>
      <c r="M705" s="165"/>
      <c r="N705" s="165"/>
      <c r="AQ705" s="151"/>
      <c r="AS705" s="151"/>
    </row>
    <row r="706" spans="1:45" s="140" customFormat="1">
      <c r="A706" s="142"/>
      <c r="B706" s="194"/>
      <c r="C706" s="163"/>
      <c r="D706" s="164"/>
      <c r="H706" s="165"/>
      <c r="M706" s="165"/>
      <c r="N706" s="165"/>
      <c r="AQ706" s="151"/>
      <c r="AS706" s="151"/>
    </row>
    <row r="707" spans="1:45" s="140" customFormat="1">
      <c r="A707" s="142"/>
      <c r="B707" s="194"/>
      <c r="C707" s="163"/>
      <c r="D707" s="164"/>
      <c r="H707" s="165"/>
      <c r="M707" s="165"/>
      <c r="N707" s="165"/>
      <c r="AQ707" s="151"/>
      <c r="AS707" s="151"/>
    </row>
    <row r="708" spans="1:45" s="140" customFormat="1">
      <c r="A708" s="142"/>
      <c r="B708" s="194"/>
      <c r="C708" s="163"/>
      <c r="D708" s="164"/>
      <c r="H708" s="165"/>
      <c r="M708" s="165"/>
      <c r="N708" s="165"/>
      <c r="AQ708" s="151"/>
      <c r="AS708" s="151"/>
    </row>
    <row r="709" spans="1:45" s="140" customFormat="1">
      <c r="A709" s="142"/>
      <c r="B709" s="194"/>
      <c r="C709" s="163"/>
      <c r="D709" s="164"/>
      <c r="H709" s="165"/>
      <c r="M709" s="165"/>
      <c r="N709" s="165"/>
      <c r="AQ709" s="151"/>
      <c r="AS709" s="151"/>
    </row>
    <row r="710" spans="1:45" s="140" customFormat="1">
      <c r="A710" s="142"/>
      <c r="B710" s="194"/>
      <c r="C710" s="163"/>
      <c r="D710" s="164"/>
      <c r="H710" s="165"/>
      <c r="M710" s="165"/>
      <c r="N710" s="165"/>
      <c r="AQ710" s="151"/>
      <c r="AS710" s="151"/>
    </row>
    <row r="711" spans="1:45" s="140" customFormat="1">
      <c r="A711" s="142"/>
      <c r="B711" s="194"/>
      <c r="C711" s="163"/>
      <c r="D711" s="164"/>
      <c r="H711" s="165"/>
      <c r="M711" s="165"/>
      <c r="N711" s="165"/>
      <c r="AQ711" s="151"/>
      <c r="AS711" s="151"/>
    </row>
    <row r="712" spans="1:45" s="140" customFormat="1">
      <c r="A712" s="142"/>
      <c r="B712" s="194"/>
      <c r="C712" s="163"/>
      <c r="D712" s="164"/>
      <c r="H712" s="165"/>
      <c r="M712" s="165"/>
      <c r="N712" s="165"/>
      <c r="AQ712" s="151"/>
      <c r="AS712" s="151"/>
    </row>
    <row r="713" spans="1:45" s="140" customFormat="1">
      <c r="A713" s="142"/>
      <c r="B713" s="194"/>
      <c r="C713" s="163"/>
      <c r="D713" s="164"/>
      <c r="H713" s="165"/>
      <c r="M713" s="165"/>
      <c r="N713" s="165"/>
      <c r="AQ713" s="151"/>
      <c r="AS713" s="151"/>
    </row>
    <row r="714" spans="1:45" s="140" customFormat="1">
      <c r="A714" s="142"/>
      <c r="B714" s="194"/>
      <c r="C714" s="163"/>
      <c r="D714" s="164"/>
      <c r="H714" s="165"/>
      <c r="M714" s="165"/>
      <c r="N714" s="165"/>
      <c r="AQ714" s="151"/>
      <c r="AS714" s="151"/>
    </row>
    <row r="715" spans="1:45" s="140" customFormat="1">
      <c r="A715" s="142"/>
      <c r="B715" s="194"/>
      <c r="C715" s="163"/>
      <c r="D715" s="164"/>
      <c r="H715" s="165"/>
      <c r="M715" s="165"/>
      <c r="N715" s="165"/>
      <c r="AQ715" s="151"/>
      <c r="AS715" s="151"/>
    </row>
    <row r="716" spans="1:45" s="140" customFormat="1">
      <c r="A716" s="142"/>
      <c r="B716" s="194"/>
      <c r="C716" s="163"/>
      <c r="D716" s="164"/>
      <c r="H716" s="165"/>
      <c r="M716" s="165"/>
      <c r="N716" s="165"/>
      <c r="AQ716" s="151"/>
      <c r="AS716" s="151"/>
    </row>
    <row r="717" spans="1:45" s="140" customFormat="1">
      <c r="A717" s="142"/>
      <c r="B717" s="194"/>
      <c r="C717" s="163"/>
      <c r="D717" s="164"/>
      <c r="H717" s="165"/>
      <c r="M717" s="165"/>
      <c r="N717" s="165"/>
      <c r="AQ717" s="151"/>
      <c r="AS717" s="151"/>
    </row>
    <row r="718" spans="1:45" s="140" customFormat="1">
      <c r="A718" s="142"/>
      <c r="B718" s="194"/>
      <c r="C718" s="163"/>
      <c r="D718" s="164"/>
      <c r="H718" s="165"/>
      <c r="M718" s="165"/>
      <c r="N718" s="165"/>
      <c r="AQ718" s="151"/>
      <c r="AS718" s="151"/>
    </row>
    <row r="719" spans="1:45" s="140" customFormat="1">
      <c r="A719" s="142"/>
      <c r="B719" s="194"/>
      <c r="C719" s="163"/>
      <c r="D719" s="164"/>
      <c r="H719" s="165"/>
      <c r="M719" s="165"/>
      <c r="N719" s="165"/>
      <c r="AQ719" s="151"/>
      <c r="AS719" s="151"/>
    </row>
    <row r="720" spans="1:45" s="140" customFormat="1">
      <c r="A720" s="142"/>
      <c r="B720" s="194"/>
      <c r="C720" s="163"/>
      <c r="D720" s="164"/>
      <c r="H720" s="165"/>
      <c r="M720" s="165"/>
      <c r="N720" s="165"/>
      <c r="AQ720" s="151"/>
      <c r="AS720" s="151"/>
    </row>
    <row r="721" spans="1:45" s="140" customFormat="1">
      <c r="A721" s="142"/>
      <c r="B721" s="194"/>
      <c r="C721" s="163"/>
      <c r="D721" s="164"/>
      <c r="H721" s="165"/>
      <c r="M721" s="165"/>
      <c r="N721" s="165"/>
      <c r="AQ721" s="151"/>
      <c r="AS721" s="151"/>
    </row>
    <row r="722" spans="1:45" s="140" customFormat="1">
      <c r="A722" s="142"/>
      <c r="B722" s="194"/>
      <c r="C722" s="163"/>
      <c r="D722" s="164"/>
      <c r="H722" s="165"/>
      <c r="M722" s="165"/>
      <c r="N722" s="165"/>
      <c r="AQ722" s="151"/>
      <c r="AS722" s="151"/>
    </row>
    <row r="723" spans="1:45" s="140" customFormat="1">
      <c r="A723" s="142"/>
      <c r="B723" s="194"/>
      <c r="C723" s="163"/>
      <c r="D723" s="164"/>
      <c r="H723" s="165"/>
      <c r="M723" s="165"/>
      <c r="N723" s="165"/>
      <c r="AQ723" s="151"/>
      <c r="AS723" s="151"/>
    </row>
    <row r="724" spans="1:45" s="140" customFormat="1">
      <c r="A724" s="142"/>
      <c r="B724" s="194"/>
      <c r="C724" s="163"/>
      <c r="D724" s="164"/>
      <c r="H724" s="165"/>
      <c r="M724" s="165"/>
      <c r="N724" s="165"/>
      <c r="AQ724" s="151"/>
      <c r="AS724" s="151"/>
    </row>
    <row r="725" spans="1:45" s="140" customFormat="1">
      <c r="A725" s="142"/>
      <c r="B725" s="194"/>
      <c r="C725" s="163"/>
      <c r="D725" s="164"/>
      <c r="H725" s="165"/>
      <c r="M725" s="165"/>
      <c r="N725" s="165"/>
      <c r="AQ725" s="151"/>
      <c r="AS725" s="151"/>
    </row>
    <row r="726" spans="1:45" s="140" customFormat="1">
      <c r="A726" s="142"/>
      <c r="B726" s="194"/>
      <c r="C726" s="163"/>
      <c r="D726" s="164"/>
      <c r="H726" s="165"/>
      <c r="M726" s="165"/>
      <c r="N726" s="165"/>
      <c r="AQ726" s="151"/>
      <c r="AS726" s="151"/>
    </row>
    <row r="727" spans="1:45" s="140" customFormat="1">
      <c r="A727" s="142"/>
      <c r="B727" s="194"/>
      <c r="C727" s="163"/>
      <c r="D727" s="164"/>
      <c r="H727" s="165"/>
      <c r="M727" s="165"/>
      <c r="N727" s="165"/>
      <c r="AQ727" s="151"/>
      <c r="AS727" s="151"/>
    </row>
    <row r="728" spans="1:45" s="140" customFormat="1">
      <c r="A728" s="142"/>
      <c r="B728" s="194"/>
      <c r="C728" s="163"/>
      <c r="D728" s="164"/>
      <c r="H728" s="165"/>
      <c r="M728" s="165"/>
      <c r="N728" s="165"/>
      <c r="AQ728" s="151"/>
      <c r="AS728" s="151"/>
    </row>
    <row r="729" spans="1:45" s="140" customFormat="1">
      <c r="A729" s="142"/>
      <c r="B729" s="194"/>
      <c r="C729" s="163"/>
      <c r="D729" s="164"/>
      <c r="H729" s="165"/>
      <c r="M729" s="165"/>
      <c r="N729" s="165"/>
      <c r="AQ729" s="151"/>
      <c r="AS729" s="151"/>
    </row>
    <row r="730" spans="1:45" s="140" customFormat="1">
      <c r="A730" s="142"/>
      <c r="B730" s="194"/>
      <c r="C730" s="163"/>
      <c r="D730" s="164"/>
      <c r="H730" s="165"/>
      <c r="M730" s="165"/>
      <c r="N730" s="165"/>
      <c r="AQ730" s="151"/>
      <c r="AS730" s="151"/>
    </row>
    <row r="731" spans="1:45" s="140" customFormat="1">
      <c r="A731" s="142"/>
      <c r="B731" s="194"/>
      <c r="C731" s="163"/>
      <c r="D731" s="164"/>
      <c r="H731" s="165"/>
      <c r="M731" s="165"/>
      <c r="N731" s="165"/>
      <c r="AQ731" s="151"/>
      <c r="AS731" s="151"/>
    </row>
    <row r="732" spans="1:45" s="140" customFormat="1">
      <c r="A732" s="142"/>
      <c r="B732" s="194"/>
      <c r="C732" s="163"/>
      <c r="D732" s="164"/>
      <c r="H732" s="165"/>
      <c r="M732" s="165"/>
      <c r="N732" s="165"/>
      <c r="AQ732" s="151"/>
      <c r="AS732" s="151"/>
    </row>
    <row r="733" spans="1:45" s="140" customFormat="1">
      <c r="A733" s="142"/>
      <c r="B733" s="194"/>
      <c r="C733" s="163"/>
      <c r="D733" s="164"/>
      <c r="H733" s="165"/>
      <c r="M733" s="165"/>
      <c r="N733" s="165"/>
      <c r="AQ733" s="151"/>
      <c r="AS733" s="151"/>
    </row>
    <row r="734" spans="1:45" s="140" customFormat="1">
      <c r="A734" s="142"/>
      <c r="B734" s="194"/>
      <c r="C734" s="163"/>
      <c r="D734" s="164"/>
      <c r="H734" s="165"/>
      <c r="M734" s="165"/>
      <c r="N734" s="165"/>
      <c r="AQ734" s="151"/>
      <c r="AS734" s="151"/>
    </row>
    <row r="735" spans="1:45" s="140" customFormat="1">
      <c r="A735" s="142"/>
      <c r="B735" s="194"/>
      <c r="C735" s="163"/>
      <c r="D735" s="164"/>
      <c r="H735" s="165"/>
      <c r="M735" s="165"/>
      <c r="N735" s="165"/>
      <c r="AQ735" s="151"/>
      <c r="AS735" s="151"/>
    </row>
    <row r="736" spans="1:45" s="140" customFormat="1">
      <c r="A736" s="142"/>
      <c r="B736" s="194"/>
      <c r="C736" s="163"/>
      <c r="D736" s="164"/>
      <c r="H736" s="165"/>
      <c r="M736" s="165"/>
      <c r="N736" s="165"/>
      <c r="AQ736" s="151"/>
      <c r="AS736" s="151"/>
    </row>
    <row r="737" spans="1:45" s="140" customFormat="1">
      <c r="A737" s="142"/>
      <c r="B737" s="194"/>
      <c r="C737" s="163"/>
      <c r="D737" s="164"/>
      <c r="H737" s="165"/>
      <c r="M737" s="165"/>
      <c r="N737" s="165"/>
      <c r="AQ737" s="151"/>
      <c r="AS737" s="151"/>
    </row>
    <row r="738" spans="1:45" s="140" customFormat="1">
      <c r="A738" s="142"/>
      <c r="B738" s="194"/>
      <c r="C738" s="163"/>
      <c r="D738" s="164"/>
      <c r="H738" s="165"/>
      <c r="M738" s="165"/>
      <c r="N738" s="165"/>
      <c r="AQ738" s="151"/>
      <c r="AS738" s="151"/>
    </row>
    <row r="739" spans="1:45" s="140" customFormat="1">
      <c r="A739" s="142"/>
      <c r="B739" s="194"/>
      <c r="C739" s="163"/>
      <c r="D739" s="164"/>
      <c r="H739" s="165"/>
      <c r="M739" s="165"/>
      <c r="N739" s="165"/>
      <c r="AQ739" s="151"/>
      <c r="AS739" s="151"/>
    </row>
    <row r="740" spans="1:45" s="140" customFormat="1">
      <c r="A740" s="142"/>
      <c r="B740" s="194"/>
      <c r="C740" s="163"/>
      <c r="D740" s="164"/>
      <c r="H740" s="165"/>
      <c r="M740" s="165"/>
      <c r="N740" s="165"/>
      <c r="AQ740" s="151"/>
      <c r="AS740" s="151"/>
    </row>
    <row r="741" spans="1:45" s="140" customFormat="1">
      <c r="A741" s="142"/>
      <c r="B741" s="194"/>
      <c r="C741" s="163"/>
      <c r="D741" s="164"/>
      <c r="H741" s="165"/>
      <c r="M741" s="165"/>
      <c r="N741" s="165"/>
      <c r="AQ741" s="151"/>
      <c r="AS741" s="151"/>
    </row>
    <row r="742" spans="1:45" s="140" customFormat="1">
      <c r="A742" s="142"/>
      <c r="B742" s="194"/>
      <c r="C742" s="163"/>
      <c r="D742" s="164"/>
      <c r="H742" s="165"/>
      <c r="M742" s="165"/>
      <c r="N742" s="165"/>
      <c r="AQ742" s="151"/>
      <c r="AS742" s="151"/>
    </row>
    <row r="743" spans="1:45" s="140" customFormat="1">
      <c r="A743" s="142"/>
      <c r="B743" s="194"/>
      <c r="C743" s="163"/>
      <c r="D743" s="164"/>
      <c r="H743" s="165"/>
      <c r="M743" s="165"/>
      <c r="N743" s="165"/>
      <c r="AQ743" s="151"/>
      <c r="AS743" s="151"/>
    </row>
    <row r="744" spans="1:45" s="140" customFormat="1">
      <c r="A744" s="142"/>
      <c r="B744" s="194"/>
      <c r="C744" s="163"/>
      <c r="D744" s="164"/>
      <c r="H744" s="165"/>
      <c r="M744" s="165"/>
      <c r="N744" s="165"/>
      <c r="AQ744" s="151"/>
      <c r="AS744" s="151"/>
    </row>
    <row r="745" spans="1:45" s="140" customFormat="1">
      <c r="A745" s="142"/>
      <c r="B745" s="194"/>
      <c r="C745" s="163"/>
      <c r="D745" s="164"/>
      <c r="H745" s="165"/>
      <c r="M745" s="165"/>
      <c r="N745" s="165"/>
      <c r="AQ745" s="151"/>
      <c r="AS745" s="151"/>
    </row>
    <row r="746" spans="1:45" s="140" customFormat="1">
      <c r="A746" s="142"/>
      <c r="B746" s="194"/>
      <c r="C746" s="163"/>
      <c r="D746" s="164"/>
      <c r="H746" s="165"/>
      <c r="M746" s="165"/>
      <c r="N746" s="165"/>
      <c r="AQ746" s="151"/>
      <c r="AS746" s="151"/>
    </row>
    <row r="747" spans="1:45" s="140" customFormat="1">
      <c r="A747" s="142"/>
      <c r="B747" s="194"/>
      <c r="C747" s="163"/>
      <c r="D747" s="164"/>
      <c r="H747" s="165"/>
      <c r="M747" s="165"/>
      <c r="N747" s="165"/>
      <c r="AQ747" s="151"/>
      <c r="AS747" s="151"/>
    </row>
    <row r="748" spans="1:45" s="140" customFormat="1">
      <c r="A748" s="142"/>
      <c r="B748" s="194"/>
      <c r="C748" s="163"/>
      <c r="D748" s="164"/>
      <c r="H748" s="165"/>
      <c r="M748" s="165"/>
      <c r="N748" s="165"/>
      <c r="AQ748" s="151"/>
      <c r="AS748" s="151"/>
    </row>
    <row r="749" spans="1:45" s="140" customFormat="1">
      <c r="A749" s="142"/>
      <c r="B749" s="194"/>
      <c r="C749" s="163"/>
      <c r="D749" s="164"/>
      <c r="H749" s="165"/>
      <c r="M749" s="165"/>
      <c r="N749" s="165"/>
      <c r="AQ749" s="151"/>
      <c r="AS749" s="151"/>
    </row>
    <row r="750" spans="1:45" s="140" customFormat="1">
      <c r="A750" s="142"/>
      <c r="B750" s="194"/>
      <c r="C750" s="163"/>
      <c r="D750" s="164"/>
      <c r="H750" s="165"/>
      <c r="M750" s="165"/>
      <c r="N750" s="165"/>
      <c r="AQ750" s="151"/>
      <c r="AS750" s="151"/>
    </row>
    <row r="751" spans="1:45" s="140" customFormat="1">
      <c r="A751" s="142"/>
      <c r="B751" s="194"/>
      <c r="C751" s="163"/>
      <c r="D751" s="164"/>
      <c r="H751" s="165"/>
      <c r="M751" s="165"/>
      <c r="N751" s="165"/>
      <c r="AQ751" s="151"/>
      <c r="AS751" s="151"/>
    </row>
    <row r="752" spans="1:45" s="140" customFormat="1">
      <c r="A752" s="142"/>
      <c r="B752" s="194"/>
      <c r="C752" s="163"/>
      <c r="D752" s="164"/>
      <c r="H752" s="165"/>
      <c r="M752" s="165"/>
      <c r="N752" s="165"/>
      <c r="AQ752" s="151"/>
      <c r="AS752" s="151"/>
    </row>
    <row r="753" spans="1:45" s="140" customFormat="1">
      <c r="A753" s="142"/>
      <c r="B753" s="194"/>
      <c r="C753" s="163"/>
      <c r="D753" s="164"/>
      <c r="H753" s="165"/>
      <c r="M753" s="165"/>
      <c r="N753" s="165"/>
      <c r="AQ753" s="151"/>
      <c r="AS753" s="151"/>
    </row>
    <row r="754" spans="1:45" s="140" customFormat="1">
      <c r="A754" s="142"/>
      <c r="B754" s="194"/>
      <c r="C754" s="163"/>
      <c r="D754" s="164"/>
      <c r="H754" s="165"/>
      <c r="M754" s="165"/>
      <c r="N754" s="165"/>
      <c r="AQ754" s="151"/>
      <c r="AS754" s="151"/>
    </row>
    <row r="755" spans="1:45" s="140" customFormat="1">
      <c r="A755" s="142"/>
      <c r="B755" s="194"/>
      <c r="C755" s="163"/>
      <c r="D755" s="164"/>
      <c r="H755" s="165"/>
      <c r="M755" s="165"/>
      <c r="N755" s="165"/>
      <c r="AQ755" s="151"/>
      <c r="AS755" s="151"/>
    </row>
    <row r="756" spans="1:45" s="140" customFormat="1">
      <c r="A756" s="142"/>
      <c r="B756" s="194"/>
      <c r="C756" s="163"/>
      <c r="D756" s="164"/>
      <c r="H756" s="165"/>
      <c r="M756" s="165"/>
      <c r="N756" s="165"/>
      <c r="AQ756" s="151"/>
      <c r="AS756" s="151"/>
    </row>
    <row r="757" spans="1:45" s="140" customFormat="1">
      <c r="A757" s="142"/>
      <c r="B757" s="194"/>
      <c r="C757" s="163"/>
      <c r="D757" s="164"/>
      <c r="H757" s="165"/>
      <c r="M757" s="165"/>
      <c r="N757" s="165"/>
      <c r="AQ757" s="151"/>
      <c r="AS757" s="151"/>
    </row>
    <row r="758" spans="1:45" s="140" customFormat="1">
      <c r="A758" s="142"/>
      <c r="B758" s="194"/>
      <c r="C758" s="163"/>
      <c r="D758" s="164"/>
      <c r="H758" s="165"/>
      <c r="M758" s="165"/>
      <c r="N758" s="165"/>
      <c r="AQ758" s="151"/>
      <c r="AS758" s="151"/>
    </row>
    <row r="759" spans="1:45" s="140" customFormat="1">
      <c r="A759" s="142"/>
      <c r="B759" s="194"/>
      <c r="C759" s="163"/>
      <c r="D759" s="164"/>
      <c r="H759" s="165"/>
      <c r="M759" s="165"/>
      <c r="N759" s="165"/>
      <c r="AQ759" s="151"/>
      <c r="AS759" s="151"/>
    </row>
    <row r="760" spans="1:45" s="140" customFormat="1">
      <c r="A760" s="142"/>
      <c r="B760" s="194"/>
      <c r="C760" s="163"/>
      <c r="D760" s="164"/>
      <c r="H760" s="165"/>
      <c r="M760" s="165"/>
      <c r="N760" s="165"/>
      <c r="AQ760" s="151"/>
      <c r="AS760" s="151"/>
    </row>
    <row r="761" spans="1:45" s="140" customFormat="1">
      <c r="A761" s="142"/>
      <c r="B761" s="194"/>
      <c r="C761" s="163"/>
      <c r="D761" s="164"/>
      <c r="H761" s="165"/>
      <c r="M761" s="165"/>
      <c r="N761" s="165"/>
      <c r="AQ761" s="151"/>
      <c r="AS761" s="151"/>
    </row>
    <row r="762" spans="1:45" s="140" customFormat="1">
      <c r="A762" s="142"/>
      <c r="B762" s="194"/>
      <c r="C762" s="163"/>
      <c r="D762" s="164"/>
      <c r="H762" s="165"/>
      <c r="M762" s="165"/>
      <c r="N762" s="165"/>
      <c r="AQ762" s="151"/>
      <c r="AS762" s="151"/>
    </row>
    <row r="763" spans="1:45" s="140" customFormat="1">
      <c r="A763" s="142"/>
      <c r="B763" s="194"/>
      <c r="C763" s="163"/>
      <c r="D763" s="164"/>
      <c r="H763" s="165"/>
      <c r="M763" s="165"/>
      <c r="N763" s="165"/>
      <c r="AQ763" s="151"/>
      <c r="AS763" s="151"/>
    </row>
    <row r="764" spans="1:45" s="140" customFormat="1">
      <c r="A764" s="142"/>
      <c r="B764" s="194"/>
      <c r="C764" s="163"/>
      <c r="D764" s="164"/>
      <c r="H764" s="165"/>
      <c r="M764" s="165"/>
      <c r="N764" s="165"/>
      <c r="AQ764" s="151"/>
      <c r="AS764" s="151"/>
    </row>
    <row r="765" spans="1:45" s="140" customFormat="1">
      <c r="A765" s="142"/>
      <c r="B765" s="194"/>
      <c r="C765" s="163"/>
      <c r="D765" s="164"/>
      <c r="H765" s="165"/>
      <c r="M765" s="165"/>
      <c r="N765" s="165"/>
      <c r="AQ765" s="151"/>
      <c r="AS765" s="151"/>
    </row>
    <row r="766" spans="1:45" s="140" customFormat="1">
      <c r="A766" s="142"/>
      <c r="B766" s="194"/>
      <c r="C766" s="163"/>
      <c r="D766" s="164"/>
      <c r="H766" s="165"/>
      <c r="M766" s="165"/>
      <c r="N766" s="165"/>
      <c r="AQ766" s="151"/>
      <c r="AS766" s="151"/>
    </row>
    <row r="767" spans="1:45" s="140" customFormat="1">
      <c r="A767" s="142"/>
      <c r="B767" s="194"/>
      <c r="C767" s="163"/>
      <c r="D767" s="164"/>
      <c r="H767" s="165"/>
      <c r="M767" s="165"/>
      <c r="N767" s="165"/>
      <c r="AQ767" s="151"/>
      <c r="AS767" s="151"/>
    </row>
    <row r="768" spans="1:45" s="140" customFormat="1">
      <c r="A768" s="142"/>
      <c r="B768" s="194"/>
      <c r="C768" s="163"/>
      <c r="D768" s="164"/>
      <c r="H768" s="165"/>
      <c r="M768" s="165"/>
      <c r="N768" s="165"/>
      <c r="AQ768" s="151"/>
      <c r="AS768" s="151"/>
    </row>
    <row r="769" spans="1:45" s="140" customFormat="1">
      <c r="A769" s="142"/>
      <c r="B769" s="194"/>
      <c r="C769" s="163"/>
      <c r="D769" s="164"/>
      <c r="H769" s="165"/>
      <c r="M769" s="165"/>
      <c r="N769" s="165"/>
      <c r="AQ769" s="151"/>
      <c r="AS769" s="151"/>
    </row>
    <row r="770" spans="1:45" s="140" customFormat="1">
      <c r="A770" s="142"/>
      <c r="B770" s="194"/>
      <c r="C770" s="163"/>
      <c r="D770" s="164"/>
      <c r="H770" s="165"/>
      <c r="M770" s="165"/>
      <c r="N770" s="165"/>
      <c r="AQ770" s="151"/>
      <c r="AS770" s="151"/>
    </row>
    <row r="771" spans="1:45" s="140" customFormat="1">
      <c r="A771" s="142"/>
      <c r="B771" s="194"/>
      <c r="C771" s="163"/>
      <c r="D771" s="164"/>
      <c r="H771" s="165"/>
      <c r="M771" s="165"/>
      <c r="N771" s="165"/>
      <c r="AQ771" s="151"/>
      <c r="AS771" s="151"/>
    </row>
    <row r="772" spans="1:45" s="140" customFormat="1">
      <c r="A772" s="142"/>
      <c r="B772" s="194"/>
      <c r="C772" s="163"/>
      <c r="D772" s="164"/>
      <c r="H772" s="165"/>
      <c r="M772" s="165"/>
      <c r="N772" s="165"/>
      <c r="AQ772" s="151"/>
      <c r="AS772" s="151"/>
    </row>
    <row r="773" spans="1:45" s="140" customFormat="1">
      <c r="A773" s="142"/>
      <c r="B773" s="194"/>
      <c r="C773" s="163"/>
      <c r="D773" s="164"/>
      <c r="H773" s="165"/>
      <c r="M773" s="165"/>
      <c r="N773" s="165"/>
      <c r="AQ773" s="151"/>
      <c r="AS773" s="151"/>
    </row>
    <row r="774" spans="1:45" s="140" customFormat="1">
      <c r="A774" s="142"/>
      <c r="B774" s="194"/>
      <c r="C774" s="163"/>
      <c r="D774" s="164"/>
      <c r="H774" s="165"/>
      <c r="M774" s="165"/>
      <c r="N774" s="165"/>
      <c r="AQ774" s="151"/>
      <c r="AS774" s="151"/>
    </row>
    <row r="775" spans="1:45" s="140" customFormat="1">
      <c r="A775" s="142"/>
      <c r="B775" s="194"/>
      <c r="C775" s="163"/>
      <c r="D775" s="164"/>
      <c r="H775" s="165"/>
      <c r="M775" s="165"/>
      <c r="N775" s="165"/>
      <c r="AQ775" s="151"/>
      <c r="AS775" s="151"/>
    </row>
    <row r="776" spans="1:45" s="140" customFormat="1">
      <c r="A776" s="142"/>
      <c r="B776" s="194"/>
      <c r="C776" s="163"/>
      <c r="D776" s="164"/>
      <c r="H776" s="165"/>
      <c r="M776" s="165"/>
      <c r="N776" s="165"/>
      <c r="AQ776" s="151"/>
      <c r="AS776" s="151"/>
    </row>
    <row r="777" spans="1:45" s="140" customFormat="1">
      <c r="A777" s="142"/>
      <c r="B777" s="194"/>
      <c r="C777" s="163"/>
      <c r="D777" s="164"/>
      <c r="H777" s="165"/>
      <c r="M777" s="165"/>
      <c r="N777" s="165"/>
      <c r="AQ777" s="151"/>
      <c r="AS777" s="151"/>
    </row>
    <row r="778" spans="1:45" s="140" customFormat="1">
      <c r="A778" s="142"/>
      <c r="B778" s="194"/>
      <c r="C778" s="163"/>
      <c r="D778" s="164"/>
      <c r="H778" s="165"/>
      <c r="M778" s="165"/>
      <c r="N778" s="165"/>
      <c r="AQ778" s="151"/>
      <c r="AS778" s="151"/>
    </row>
    <row r="779" spans="1:45" s="140" customFormat="1">
      <c r="A779" s="142"/>
      <c r="B779" s="194"/>
      <c r="C779" s="163"/>
      <c r="D779" s="164"/>
      <c r="H779" s="165"/>
      <c r="M779" s="165"/>
      <c r="N779" s="165"/>
      <c r="AQ779" s="151"/>
      <c r="AS779" s="151"/>
    </row>
    <row r="780" spans="1:45" s="140" customFormat="1">
      <c r="A780" s="142"/>
      <c r="B780" s="194"/>
      <c r="C780" s="163"/>
      <c r="D780" s="164"/>
      <c r="H780" s="165"/>
      <c r="M780" s="165"/>
      <c r="N780" s="165"/>
      <c r="AQ780" s="151"/>
      <c r="AS780" s="151"/>
    </row>
    <row r="781" spans="1:45" s="140" customFormat="1">
      <c r="A781" s="142"/>
      <c r="B781" s="194"/>
      <c r="C781" s="163"/>
      <c r="D781" s="164"/>
      <c r="H781" s="165"/>
      <c r="M781" s="165"/>
      <c r="N781" s="165"/>
      <c r="AQ781" s="151"/>
      <c r="AS781" s="151"/>
    </row>
    <row r="782" spans="1:45" s="140" customFormat="1">
      <c r="A782" s="142"/>
      <c r="B782" s="194"/>
      <c r="C782" s="163"/>
      <c r="D782" s="164"/>
      <c r="H782" s="165"/>
      <c r="M782" s="165"/>
      <c r="N782" s="165"/>
      <c r="AQ782" s="151"/>
      <c r="AS782" s="151"/>
    </row>
    <row r="783" spans="1:45" s="140" customFormat="1">
      <c r="A783" s="142"/>
      <c r="B783" s="194"/>
      <c r="C783" s="163"/>
      <c r="D783" s="164"/>
      <c r="H783" s="165"/>
      <c r="M783" s="165"/>
      <c r="N783" s="165"/>
      <c r="AQ783" s="151"/>
      <c r="AS783" s="151"/>
    </row>
    <row r="784" spans="1:45" s="140" customFormat="1">
      <c r="A784" s="142"/>
      <c r="B784" s="194"/>
      <c r="C784" s="163"/>
      <c r="D784" s="164"/>
      <c r="H784" s="165"/>
      <c r="M784" s="165"/>
      <c r="N784" s="165"/>
      <c r="AQ784" s="151"/>
      <c r="AS784" s="151"/>
    </row>
    <row r="785" spans="1:45" s="140" customFormat="1">
      <c r="A785" s="142"/>
      <c r="B785" s="194"/>
      <c r="C785" s="163"/>
      <c r="D785" s="164"/>
      <c r="H785" s="165"/>
      <c r="M785" s="165"/>
      <c r="N785" s="165"/>
      <c r="AQ785" s="151"/>
      <c r="AS785" s="151"/>
    </row>
    <row r="786" spans="1:45" s="140" customFormat="1">
      <c r="A786" s="142"/>
      <c r="B786" s="194"/>
      <c r="C786" s="163"/>
      <c r="D786" s="164"/>
      <c r="H786" s="165"/>
      <c r="M786" s="165"/>
      <c r="N786" s="165"/>
      <c r="AQ786" s="151"/>
      <c r="AS786" s="151"/>
    </row>
    <row r="787" spans="1:45" s="140" customFormat="1">
      <c r="A787" s="142"/>
      <c r="B787" s="194"/>
      <c r="C787" s="163"/>
      <c r="D787" s="164"/>
      <c r="H787" s="165"/>
      <c r="M787" s="165"/>
      <c r="N787" s="165"/>
      <c r="AQ787" s="151"/>
      <c r="AS787" s="151"/>
    </row>
    <row r="788" spans="1:45" s="140" customFormat="1">
      <c r="A788" s="142"/>
      <c r="B788" s="194"/>
      <c r="C788" s="163"/>
      <c r="D788" s="164"/>
      <c r="H788" s="165"/>
      <c r="M788" s="165"/>
      <c r="N788" s="165"/>
      <c r="AQ788" s="151"/>
      <c r="AS788" s="151"/>
    </row>
    <row r="789" spans="1:45" s="140" customFormat="1">
      <c r="A789" s="142"/>
      <c r="B789" s="194"/>
      <c r="C789" s="163"/>
      <c r="D789" s="164"/>
      <c r="H789" s="165"/>
      <c r="M789" s="165"/>
      <c r="N789" s="165"/>
      <c r="AQ789" s="151"/>
      <c r="AS789" s="151"/>
    </row>
    <row r="790" spans="1:45" s="140" customFormat="1">
      <c r="A790" s="142"/>
      <c r="B790" s="194"/>
      <c r="C790" s="163"/>
      <c r="D790" s="164"/>
      <c r="H790" s="165"/>
      <c r="M790" s="165"/>
      <c r="N790" s="165"/>
      <c r="AQ790" s="151"/>
      <c r="AS790" s="151"/>
    </row>
    <row r="791" spans="1:45" s="140" customFormat="1">
      <c r="A791" s="142"/>
      <c r="B791" s="194"/>
      <c r="C791" s="163"/>
      <c r="D791" s="164"/>
      <c r="H791" s="165"/>
      <c r="M791" s="165"/>
      <c r="N791" s="165"/>
      <c r="AQ791" s="151"/>
      <c r="AS791" s="151"/>
    </row>
    <row r="792" spans="1:45" s="140" customFormat="1">
      <c r="A792" s="142"/>
      <c r="B792" s="194"/>
      <c r="C792" s="163"/>
      <c r="D792" s="164"/>
      <c r="H792" s="165"/>
      <c r="M792" s="165"/>
      <c r="N792" s="165"/>
      <c r="AQ792" s="151"/>
      <c r="AS792" s="151"/>
    </row>
    <row r="793" spans="1:45" s="140" customFormat="1">
      <c r="A793" s="142"/>
      <c r="B793" s="194"/>
      <c r="C793" s="163"/>
      <c r="D793" s="164"/>
      <c r="H793" s="165"/>
      <c r="M793" s="165"/>
      <c r="N793" s="165"/>
      <c r="AQ793" s="151"/>
      <c r="AS793" s="151"/>
    </row>
    <row r="794" spans="1:45" s="140" customFormat="1">
      <c r="A794" s="142"/>
      <c r="B794" s="194"/>
      <c r="C794" s="163"/>
      <c r="D794" s="164"/>
      <c r="H794" s="165"/>
      <c r="M794" s="165"/>
      <c r="N794" s="165"/>
      <c r="AQ794" s="151"/>
      <c r="AS794" s="151"/>
    </row>
    <row r="795" spans="1:45" s="140" customFormat="1">
      <c r="A795" s="142"/>
      <c r="B795" s="194"/>
      <c r="C795" s="163"/>
      <c r="D795" s="164"/>
      <c r="H795" s="165"/>
      <c r="M795" s="165"/>
      <c r="N795" s="165"/>
      <c r="AQ795" s="151"/>
      <c r="AS795" s="151"/>
    </row>
    <row r="796" spans="1:45" s="140" customFormat="1">
      <c r="A796" s="142"/>
      <c r="B796" s="194"/>
      <c r="C796" s="163"/>
      <c r="D796" s="164"/>
      <c r="H796" s="165"/>
      <c r="M796" s="165"/>
      <c r="N796" s="165"/>
      <c r="AQ796" s="151"/>
      <c r="AS796" s="151"/>
    </row>
    <row r="797" spans="1:45" s="140" customFormat="1">
      <c r="A797" s="142"/>
      <c r="B797" s="194"/>
      <c r="C797" s="163"/>
      <c r="D797" s="164"/>
      <c r="H797" s="165"/>
      <c r="M797" s="165"/>
      <c r="N797" s="165"/>
      <c r="AQ797" s="151"/>
      <c r="AS797" s="151"/>
    </row>
    <row r="798" spans="1:45" s="140" customFormat="1">
      <c r="A798" s="142"/>
      <c r="B798" s="194"/>
      <c r="C798" s="163"/>
      <c r="D798" s="164"/>
      <c r="H798" s="165"/>
      <c r="M798" s="165"/>
      <c r="N798" s="165"/>
      <c r="AQ798" s="151"/>
      <c r="AS798" s="151"/>
    </row>
    <row r="799" spans="1:45" s="140" customFormat="1">
      <c r="A799" s="142"/>
      <c r="B799" s="194"/>
      <c r="C799" s="163"/>
      <c r="D799" s="164"/>
      <c r="H799" s="165"/>
      <c r="M799" s="165"/>
      <c r="N799" s="165"/>
      <c r="AQ799" s="151"/>
      <c r="AS799" s="151"/>
    </row>
    <row r="800" spans="1:45" s="140" customFormat="1">
      <c r="A800" s="142"/>
      <c r="B800" s="194"/>
      <c r="C800" s="163"/>
      <c r="D800" s="164"/>
      <c r="H800" s="165"/>
      <c r="M800" s="165"/>
      <c r="N800" s="165"/>
      <c r="AQ800" s="151"/>
      <c r="AS800" s="151"/>
    </row>
    <row r="801" spans="1:45" s="140" customFormat="1">
      <c r="A801" s="142"/>
      <c r="B801" s="194"/>
      <c r="C801" s="163"/>
      <c r="D801" s="164"/>
      <c r="H801" s="165"/>
      <c r="M801" s="165"/>
      <c r="N801" s="165"/>
      <c r="AQ801" s="151"/>
      <c r="AS801" s="151"/>
    </row>
    <row r="802" spans="1:45" s="140" customFormat="1">
      <c r="A802" s="142"/>
      <c r="B802" s="194"/>
      <c r="C802" s="163"/>
      <c r="D802" s="164"/>
      <c r="H802" s="165"/>
      <c r="M802" s="165"/>
      <c r="N802" s="165"/>
      <c r="AQ802" s="151"/>
      <c r="AS802" s="151"/>
    </row>
    <row r="803" spans="1:45" s="140" customFormat="1">
      <c r="A803" s="142"/>
      <c r="B803" s="194"/>
      <c r="C803" s="163"/>
      <c r="D803" s="164"/>
      <c r="H803" s="165"/>
      <c r="M803" s="165"/>
      <c r="N803" s="165"/>
      <c r="AQ803" s="151"/>
      <c r="AS803" s="151"/>
    </row>
    <row r="804" spans="1:45" s="140" customFormat="1">
      <c r="A804" s="142"/>
      <c r="B804" s="194"/>
      <c r="C804" s="163"/>
      <c r="D804" s="164"/>
      <c r="H804" s="165"/>
      <c r="M804" s="165"/>
      <c r="N804" s="165"/>
      <c r="AQ804" s="151"/>
      <c r="AS804" s="151"/>
    </row>
    <row r="805" spans="1:45" s="140" customFormat="1">
      <c r="A805" s="142"/>
      <c r="B805" s="194"/>
      <c r="C805" s="163"/>
      <c r="D805" s="164"/>
      <c r="H805" s="165"/>
      <c r="M805" s="165"/>
      <c r="N805" s="165"/>
      <c r="AQ805" s="151"/>
      <c r="AS805" s="151"/>
    </row>
    <row r="806" spans="1:45" s="140" customFormat="1">
      <c r="A806" s="142"/>
      <c r="B806" s="194"/>
      <c r="C806" s="163"/>
      <c r="D806" s="164"/>
      <c r="H806" s="165"/>
      <c r="M806" s="165"/>
      <c r="N806" s="165"/>
      <c r="AQ806" s="151"/>
      <c r="AS806" s="151"/>
    </row>
    <row r="807" spans="1:45" s="140" customFormat="1">
      <c r="A807" s="142"/>
      <c r="B807" s="194"/>
      <c r="C807" s="163"/>
      <c r="D807" s="164"/>
      <c r="H807" s="165"/>
      <c r="M807" s="165"/>
      <c r="N807" s="165"/>
      <c r="AQ807" s="151"/>
      <c r="AS807" s="151"/>
    </row>
    <row r="808" spans="1:45" s="140" customFormat="1">
      <c r="A808" s="142"/>
      <c r="B808" s="194"/>
      <c r="C808" s="163"/>
      <c r="D808" s="164"/>
      <c r="H808" s="165"/>
      <c r="M808" s="165"/>
      <c r="N808" s="165"/>
      <c r="AQ808" s="151"/>
      <c r="AS808" s="151"/>
    </row>
    <row r="809" spans="1:45" s="140" customFormat="1">
      <c r="A809" s="142"/>
      <c r="B809" s="194"/>
      <c r="C809" s="163"/>
      <c r="D809" s="164"/>
      <c r="H809" s="165"/>
      <c r="M809" s="165"/>
      <c r="N809" s="165"/>
      <c r="AQ809" s="151"/>
      <c r="AS809" s="151"/>
    </row>
    <row r="810" spans="1:45" s="140" customFormat="1">
      <c r="A810" s="142"/>
      <c r="B810" s="194"/>
      <c r="C810" s="163"/>
      <c r="D810" s="164"/>
      <c r="H810" s="165"/>
      <c r="M810" s="165"/>
      <c r="N810" s="165"/>
      <c r="AQ810" s="151"/>
      <c r="AS810" s="151"/>
    </row>
    <row r="811" spans="1:45" s="140" customFormat="1">
      <c r="A811" s="142"/>
      <c r="B811" s="194"/>
      <c r="C811" s="163"/>
      <c r="D811" s="164"/>
      <c r="H811" s="165"/>
      <c r="M811" s="165"/>
      <c r="N811" s="165"/>
      <c r="AQ811" s="151"/>
      <c r="AS811" s="151"/>
    </row>
    <row r="812" spans="1:45" s="140" customFormat="1">
      <c r="A812" s="142"/>
      <c r="B812" s="194"/>
      <c r="C812" s="163"/>
      <c r="D812" s="164"/>
      <c r="H812" s="165"/>
      <c r="M812" s="165"/>
      <c r="N812" s="165"/>
      <c r="AQ812" s="151"/>
      <c r="AS812" s="151"/>
    </row>
    <row r="813" spans="1:45" s="140" customFormat="1">
      <c r="A813" s="142"/>
      <c r="B813" s="194"/>
      <c r="C813" s="163"/>
      <c r="D813" s="164"/>
      <c r="H813" s="165"/>
      <c r="M813" s="165"/>
      <c r="N813" s="165"/>
      <c r="AQ813" s="151"/>
      <c r="AS813" s="151"/>
    </row>
    <row r="814" spans="1:45" s="140" customFormat="1">
      <c r="A814" s="142"/>
      <c r="B814" s="194"/>
      <c r="C814" s="163"/>
      <c r="D814" s="164"/>
      <c r="H814" s="165"/>
      <c r="M814" s="165"/>
      <c r="N814" s="165"/>
      <c r="AQ814" s="151"/>
      <c r="AS814" s="151"/>
    </row>
    <row r="815" spans="1:45" s="140" customFormat="1">
      <c r="A815" s="142"/>
      <c r="B815" s="194"/>
      <c r="C815" s="163"/>
      <c r="D815" s="164"/>
      <c r="H815" s="165"/>
      <c r="M815" s="165"/>
      <c r="N815" s="165"/>
      <c r="AQ815" s="151"/>
      <c r="AS815" s="151"/>
    </row>
    <row r="816" spans="1:45" s="140" customFormat="1">
      <c r="A816" s="142"/>
      <c r="B816" s="194"/>
      <c r="C816" s="163"/>
      <c r="D816" s="164"/>
      <c r="H816" s="165"/>
      <c r="M816" s="165"/>
      <c r="N816" s="165"/>
      <c r="AQ816" s="151"/>
      <c r="AS816" s="151"/>
    </row>
    <row r="817" spans="1:45" s="140" customFormat="1">
      <c r="A817" s="142"/>
      <c r="B817" s="194"/>
      <c r="C817" s="163"/>
      <c r="D817" s="164"/>
      <c r="H817" s="165"/>
      <c r="M817" s="165"/>
      <c r="N817" s="165"/>
      <c r="AQ817" s="151"/>
      <c r="AS817" s="151"/>
    </row>
    <row r="818" spans="1:45" s="140" customFormat="1">
      <c r="A818" s="142"/>
      <c r="B818" s="194"/>
      <c r="C818" s="163"/>
      <c r="D818" s="164"/>
      <c r="H818" s="165"/>
      <c r="M818" s="165"/>
      <c r="N818" s="165"/>
      <c r="AQ818" s="151"/>
      <c r="AS818" s="151"/>
    </row>
    <row r="819" spans="1:45" s="140" customFormat="1">
      <c r="A819" s="142"/>
      <c r="B819" s="194"/>
      <c r="C819" s="163"/>
      <c r="D819" s="164"/>
      <c r="H819" s="165"/>
      <c r="M819" s="165"/>
      <c r="N819" s="165"/>
      <c r="AQ819" s="151"/>
      <c r="AS819" s="151"/>
    </row>
    <row r="820" spans="1:45" s="140" customFormat="1">
      <c r="A820" s="142"/>
      <c r="B820" s="194"/>
      <c r="C820" s="163"/>
      <c r="D820" s="164"/>
      <c r="H820" s="165"/>
      <c r="M820" s="165"/>
      <c r="N820" s="165"/>
      <c r="AQ820" s="151"/>
      <c r="AS820" s="151"/>
    </row>
    <row r="821" spans="1:45" s="140" customFormat="1">
      <c r="A821" s="142"/>
      <c r="B821" s="194"/>
      <c r="C821" s="163"/>
      <c r="D821" s="164"/>
      <c r="H821" s="165"/>
      <c r="M821" s="165"/>
      <c r="N821" s="165"/>
      <c r="AQ821" s="151"/>
      <c r="AS821" s="151"/>
    </row>
    <row r="822" spans="1:45" s="140" customFormat="1">
      <c r="A822" s="142"/>
      <c r="B822" s="194"/>
      <c r="C822" s="163"/>
      <c r="D822" s="164"/>
      <c r="H822" s="165"/>
      <c r="M822" s="165"/>
      <c r="N822" s="165"/>
      <c r="AQ822" s="151"/>
      <c r="AS822" s="151"/>
    </row>
    <row r="823" spans="1:45" s="140" customFormat="1">
      <c r="A823" s="142"/>
      <c r="B823" s="194"/>
      <c r="C823" s="163"/>
      <c r="D823" s="164"/>
      <c r="H823" s="165"/>
      <c r="M823" s="165"/>
      <c r="N823" s="165"/>
      <c r="AQ823" s="151"/>
      <c r="AS823" s="151"/>
    </row>
    <row r="824" spans="1:45" s="140" customFormat="1">
      <c r="A824" s="142"/>
      <c r="B824" s="194"/>
      <c r="C824" s="163"/>
      <c r="D824" s="164"/>
      <c r="H824" s="165"/>
      <c r="M824" s="165"/>
      <c r="N824" s="165"/>
      <c r="AQ824" s="151"/>
      <c r="AS824" s="151"/>
    </row>
    <row r="825" spans="1:45" s="140" customFormat="1">
      <c r="A825" s="142"/>
      <c r="B825" s="194"/>
      <c r="C825" s="163"/>
      <c r="D825" s="164"/>
      <c r="H825" s="165"/>
      <c r="M825" s="165"/>
      <c r="N825" s="165"/>
      <c r="AQ825" s="151"/>
      <c r="AS825" s="151"/>
    </row>
    <row r="826" spans="1:45" s="140" customFormat="1">
      <c r="A826" s="142"/>
      <c r="B826" s="194"/>
      <c r="C826" s="163"/>
      <c r="D826" s="164"/>
      <c r="H826" s="165"/>
      <c r="M826" s="165"/>
      <c r="N826" s="165"/>
      <c r="AQ826" s="151"/>
      <c r="AS826" s="151"/>
    </row>
    <row r="827" spans="1:45" s="140" customFormat="1">
      <c r="A827" s="142"/>
      <c r="B827" s="194"/>
      <c r="C827" s="163"/>
      <c r="D827" s="164"/>
      <c r="H827" s="165"/>
      <c r="M827" s="165"/>
      <c r="N827" s="165"/>
      <c r="AQ827" s="151"/>
      <c r="AS827" s="151"/>
    </row>
    <row r="828" spans="1:45" s="140" customFormat="1">
      <c r="A828" s="142"/>
      <c r="B828" s="194"/>
      <c r="C828" s="163"/>
      <c r="D828" s="164"/>
      <c r="H828" s="165"/>
      <c r="M828" s="165"/>
      <c r="N828" s="165"/>
      <c r="AQ828" s="151"/>
      <c r="AS828" s="151"/>
    </row>
    <row r="829" spans="1:45" s="140" customFormat="1">
      <c r="A829" s="142"/>
      <c r="B829" s="194"/>
      <c r="C829" s="163"/>
      <c r="D829" s="164"/>
      <c r="H829" s="165"/>
      <c r="M829" s="165"/>
      <c r="N829" s="165"/>
      <c r="AQ829" s="151"/>
      <c r="AS829" s="151"/>
    </row>
    <row r="830" spans="1:45" s="140" customFormat="1">
      <c r="A830" s="142"/>
      <c r="B830" s="194"/>
      <c r="C830" s="163"/>
      <c r="D830" s="164"/>
      <c r="H830" s="165"/>
      <c r="M830" s="165"/>
      <c r="N830" s="165"/>
      <c r="AQ830" s="151"/>
      <c r="AS830" s="151"/>
    </row>
    <row r="831" spans="1:45" s="140" customFormat="1">
      <c r="A831" s="142"/>
      <c r="B831" s="194"/>
      <c r="C831" s="163"/>
      <c r="D831" s="164"/>
      <c r="H831" s="165"/>
      <c r="M831" s="165"/>
      <c r="N831" s="165"/>
      <c r="AQ831" s="151"/>
      <c r="AS831" s="151"/>
    </row>
    <row r="832" spans="1:45" s="140" customFormat="1">
      <c r="A832" s="142"/>
      <c r="B832" s="194"/>
      <c r="C832" s="163"/>
      <c r="D832" s="164"/>
      <c r="H832" s="165"/>
      <c r="M832" s="165"/>
      <c r="N832" s="165"/>
      <c r="AQ832" s="151"/>
      <c r="AS832" s="151"/>
    </row>
    <row r="833" spans="1:45" s="140" customFormat="1">
      <c r="A833" s="142"/>
      <c r="B833" s="194"/>
      <c r="C833" s="163"/>
      <c r="D833" s="164"/>
      <c r="H833" s="165"/>
      <c r="M833" s="165"/>
      <c r="N833" s="165"/>
      <c r="AQ833" s="151"/>
      <c r="AS833" s="151"/>
    </row>
    <row r="834" spans="1:45" s="140" customFormat="1">
      <c r="A834" s="142"/>
      <c r="B834" s="194"/>
      <c r="C834" s="163"/>
      <c r="D834" s="164"/>
      <c r="H834" s="165"/>
      <c r="M834" s="165"/>
      <c r="N834" s="165"/>
      <c r="AQ834" s="151"/>
      <c r="AS834" s="151"/>
    </row>
    <row r="835" spans="1:45" s="140" customFormat="1">
      <c r="A835" s="142"/>
      <c r="B835" s="194"/>
      <c r="C835" s="163"/>
      <c r="D835" s="164"/>
      <c r="H835" s="165"/>
      <c r="M835" s="165"/>
      <c r="N835" s="165"/>
      <c r="AQ835" s="151"/>
      <c r="AS835" s="151"/>
    </row>
    <row r="836" spans="1:45" s="140" customFormat="1">
      <c r="A836" s="142"/>
      <c r="B836" s="194"/>
      <c r="C836" s="163"/>
      <c r="D836" s="164"/>
      <c r="H836" s="165"/>
      <c r="M836" s="165"/>
      <c r="N836" s="165"/>
      <c r="AQ836" s="151"/>
      <c r="AS836" s="151"/>
    </row>
    <row r="837" spans="1:45" s="140" customFormat="1">
      <c r="A837" s="142"/>
      <c r="B837" s="194"/>
      <c r="C837" s="163"/>
      <c r="D837" s="164"/>
      <c r="H837" s="165"/>
      <c r="M837" s="165"/>
      <c r="N837" s="165"/>
      <c r="AQ837" s="151"/>
      <c r="AS837" s="151"/>
    </row>
    <row r="838" spans="1:45" s="140" customFormat="1">
      <c r="A838" s="142"/>
      <c r="B838" s="194"/>
      <c r="C838" s="163"/>
      <c r="D838" s="164"/>
      <c r="H838" s="165"/>
      <c r="M838" s="165"/>
      <c r="N838" s="165"/>
      <c r="AQ838" s="151"/>
      <c r="AS838" s="151"/>
    </row>
    <row r="839" spans="1:45" s="140" customFormat="1">
      <c r="A839" s="142"/>
      <c r="B839" s="194"/>
      <c r="C839" s="163"/>
      <c r="D839" s="164"/>
      <c r="H839" s="165"/>
      <c r="M839" s="165"/>
      <c r="N839" s="165"/>
      <c r="AQ839" s="151"/>
      <c r="AS839" s="151"/>
    </row>
    <row r="840" spans="1:45" s="140" customFormat="1">
      <c r="A840" s="142"/>
      <c r="B840" s="194"/>
      <c r="C840" s="163"/>
      <c r="D840" s="164"/>
      <c r="H840" s="165"/>
      <c r="M840" s="165"/>
      <c r="N840" s="165"/>
      <c r="AQ840" s="151"/>
      <c r="AS840" s="151"/>
    </row>
    <row r="841" spans="1:45" s="140" customFormat="1">
      <c r="A841" s="142"/>
      <c r="B841" s="194"/>
      <c r="C841" s="163"/>
      <c r="D841" s="164"/>
      <c r="H841" s="165"/>
      <c r="M841" s="165"/>
      <c r="N841" s="165"/>
      <c r="AQ841" s="151"/>
      <c r="AS841" s="151"/>
    </row>
    <row r="842" spans="1:45" s="140" customFormat="1">
      <c r="A842" s="142"/>
      <c r="B842" s="194"/>
      <c r="C842" s="163"/>
      <c r="D842" s="164"/>
      <c r="H842" s="165"/>
      <c r="M842" s="165"/>
      <c r="N842" s="165"/>
      <c r="AQ842" s="151"/>
      <c r="AS842" s="151"/>
    </row>
    <row r="843" spans="1:45" s="140" customFormat="1">
      <c r="A843" s="142"/>
      <c r="B843" s="194"/>
      <c r="C843" s="163"/>
      <c r="D843" s="164"/>
      <c r="H843" s="165"/>
      <c r="M843" s="165"/>
      <c r="N843" s="165"/>
      <c r="AQ843" s="151"/>
      <c r="AS843" s="151"/>
    </row>
    <row r="844" spans="1:45" s="140" customFormat="1">
      <c r="A844" s="142"/>
      <c r="B844" s="194"/>
      <c r="C844" s="163"/>
      <c r="D844" s="164"/>
      <c r="H844" s="165"/>
      <c r="M844" s="165"/>
      <c r="N844" s="165"/>
      <c r="AQ844" s="151"/>
      <c r="AS844" s="151"/>
    </row>
    <row r="845" spans="1:45" s="140" customFormat="1">
      <c r="A845" s="142"/>
      <c r="B845" s="194"/>
      <c r="C845" s="163"/>
      <c r="D845" s="164"/>
      <c r="H845" s="165"/>
      <c r="M845" s="165"/>
      <c r="N845" s="165"/>
      <c r="AQ845" s="151"/>
      <c r="AS845" s="151"/>
    </row>
    <row r="846" spans="1:45" s="140" customFormat="1">
      <c r="A846" s="142"/>
      <c r="B846" s="194"/>
      <c r="C846" s="163"/>
      <c r="D846" s="164"/>
      <c r="H846" s="165"/>
      <c r="M846" s="165"/>
      <c r="N846" s="165"/>
      <c r="AQ846" s="151"/>
      <c r="AS846" s="151"/>
    </row>
    <row r="847" spans="1:45" s="140" customFormat="1">
      <c r="A847" s="142"/>
      <c r="B847" s="194"/>
      <c r="C847" s="163"/>
      <c r="D847" s="164"/>
      <c r="H847" s="165"/>
      <c r="M847" s="165"/>
      <c r="N847" s="165"/>
      <c r="AQ847" s="151"/>
      <c r="AS847" s="151"/>
    </row>
    <row r="848" spans="1:45" s="140" customFormat="1">
      <c r="A848" s="142"/>
      <c r="B848" s="194"/>
      <c r="C848" s="163"/>
      <c r="D848" s="164"/>
      <c r="H848" s="165"/>
      <c r="M848" s="165"/>
      <c r="N848" s="165"/>
      <c r="AQ848" s="151"/>
      <c r="AS848" s="151"/>
    </row>
    <row r="849" spans="1:45" s="140" customFormat="1">
      <c r="A849" s="142"/>
      <c r="B849" s="194"/>
      <c r="C849" s="163"/>
      <c r="D849" s="164"/>
      <c r="H849" s="165"/>
      <c r="M849" s="165"/>
      <c r="N849" s="165"/>
      <c r="AQ849" s="151"/>
      <c r="AS849" s="151"/>
    </row>
    <row r="850" spans="1:45" s="140" customFormat="1">
      <c r="A850" s="142"/>
      <c r="B850" s="194"/>
      <c r="C850" s="163"/>
      <c r="D850" s="164"/>
      <c r="H850" s="165"/>
      <c r="M850" s="165"/>
      <c r="N850" s="165"/>
      <c r="AQ850" s="151"/>
      <c r="AS850" s="151"/>
    </row>
    <row r="851" spans="1:45" s="140" customFormat="1">
      <c r="A851" s="142"/>
      <c r="B851" s="194"/>
      <c r="C851" s="163"/>
      <c r="D851" s="164"/>
      <c r="H851" s="165"/>
      <c r="M851" s="165"/>
      <c r="N851" s="165"/>
      <c r="AQ851" s="151"/>
      <c r="AS851" s="151"/>
    </row>
    <row r="852" spans="1:45" s="140" customFormat="1">
      <c r="A852" s="142"/>
      <c r="B852" s="194"/>
      <c r="C852" s="163"/>
      <c r="D852" s="164"/>
      <c r="H852" s="165"/>
      <c r="M852" s="165"/>
      <c r="N852" s="165"/>
      <c r="AQ852" s="151"/>
      <c r="AS852" s="151"/>
    </row>
    <row r="853" spans="1:45" s="140" customFormat="1">
      <c r="A853" s="142"/>
      <c r="B853" s="194"/>
      <c r="C853" s="163"/>
      <c r="D853" s="164"/>
      <c r="H853" s="165"/>
      <c r="M853" s="165"/>
      <c r="N853" s="165"/>
      <c r="AQ853" s="151"/>
      <c r="AS853" s="151"/>
    </row>
    <row r="854" spans="1:45" s="140" customFormat="1">
      <c r="A854" s="142"/>
      <c r="B854" s="194"/>
      <c r="C854" s="163"/>
      <c r="D854" s="164"/>
      <c r="H854" s="165"/>
      <c r="M854" s="165"/>
      <c r="N854" s="165"/>
      <c r="AQ854" s="151"/>
      <c r="AS854" s="151"/>
    </row>
    <row r="855" spans="1:45" s="140" customFormat="1">
      <c r="A855" s="142"/>
      <c r="B855" s="194"/>
      <c r="C855" s="163"/>
      <c r="D855" s="164"/>
      <c r="H855" s="165"/>
      <c r="M855" s="165"/>
      <c r="N855" s="165"/>
      <c r="AQ855" s="151"/>
      <c r="AS855" s="151"/>
    </row>
    <row r="856" spans="1:45" s="140" customFormat="1">
      <c r="A856" s="142"/>
      <c r="B856" s="194"/>
      <c r="C856" s="163"/>
      <c r="D856" s="164"/>
      <c r="H856" s="165"/>
      <c r="M856" s="165"/>
      <c r="N856" s="165"/>
      <c r="AQ856" s="151"/>
      <c r="AS856" s="151"/>
    </row>
    <row r="857" spans="1:45" s="140" customFormat="1">
      <c r="A857" s="142"/>
      <c r="B857" s="194"/>
      <c r="C857" s="163"/>
      <c r="D857" s="164"/>
      <c r="H857" s="165"/>
      <c r="M857" s="165"/>
      <c r="N857" s="165"/>
      <c r="AQ857" s="151"/>
      <c r="AS857" s="151"/>
    </row>
    <row r="858" spans="1:45" s="140" customFormat="1">
      <c r="A858" s="142"/>
      <c r="B858" s="194"/>
      <c r="C858" s="163"/>
      <c r="D858" s="164"/>
      <c r="H858" s="165"/>
      <c r="M858" s="165"/>
      <c r="N858" s="165"/>
      <c r="AQ858" s="151"/>
      <c r="AS858" s="151"/>
    </row>
    <row r="859" spans="1:45" s="140" customFormat="1">
      <c r="A859" s="142"/>
      <c r="B859" s="194"/>
      <c r="C859" s="163"/>
      <c r="D859" s="164"/>
      <c r="H859" s="165"/>
      <c r="M859" s="165"/>
      <c r="N859" s="165"/>
      <c r="AQ859" s="151"/>
      <c r="AS859" s="151"/>
    </row>
    <row r="860" spans="1:45" s="140" customFormat="1">
      <c r="A860" s="142"/>
      <c r="B860" s="194"/>
      <c r="C860" s="163"/>
      <c r="D860" s="164"/>
      <c r="H860" s="165"/>
      <c r="M860" s="165"/>
      <c r="N860" s="165"/>
      <c r="AQ860" s="151"/>
      <c r="AS860" s="151"/>
    </row>
    <row r="861" spans="1:45" s="140" customFormat="1">
      <c r="A861" s="142"/>
      <c r="B861" s="194"/>
      <c r="C861" s="163"/>
      <c r="D861" s="164"/>
      <c r="H861" s="165"/>
      <c r="M861" s="165"/>
      <c r="N861" s="165"/>
      <c r="AQ861" s="151"/>
      <c r="AS861" s="151"/>
    </row>
    <row r="862" spans="1:45" s="140" customFormat="1">
      <c r="A862" s="142"/>
      <c r="B862" s="194"/>
      <c r="C862" s="163"/>
      <c r="D862" s="164"/>
      <c r="H862" s="165"/>
      <c r="M862" s="165"/>
      <c r="N862" s="165"/>
      <c r="AQ862" s="151"/>
      <c r="AS862" s="151"/>
    </row>
    <row r="863" spans="1:45" s="140" customFormat="1">
      <c r="A863" s="142"/>
      <c r="B863" s="194"/>
      <c r="C863" s="163"/>
      <c r="D863" s="164"/>
      <c r="H863" s="165"/>
      <c r="M863" s="165"/>
      <c r="N863" s="165"/>
      <c r="AQ863" s="151"/>
      <c r="AS863" s="151"/>
    </row>
    <row r="864" spans="1:45" s="140" customFormat="1">
      <c r="A864" s="142"/>
      <c r="B864" s="194"/>
      <c r="C864" s="163"/>
      <c r="D864" s="164"/>
      <c r="H864" s="165"/>
      <c r="M864" s="165"/>
      <c r="N864" s="165"/>
      <c r="AQ864" s="151"/>
      <c r="AS864" s="151"/>
    </row>
    <row r="865" spans="1:45" s="140" customFormat="1">
      <c r="A865" s="142"/>
      <c r="B865" s="194"/>
      <c r="C865" s="163"/>
      <c r="D865" s="164"/>
      <c r="H865" s="165"/>
      <c r="M865" s="165"/>
      <c r="N865" s="165"/>
      <c r="AQ865" s="151"/>
      <c r="AS865" s="151"/>
    </row>
    <row r="866" spans="1:45" s="140" customFormat="1">
      <c r="A866" s="142"/>
      <c r="B866" s="194"/>
      <c r="C866" s="163"/>
      <c r="D866" s="164"/>
      <c r="H866" s="165"/>
      <c r="M866" s="165"/>
      <c r="N866" s="165"/>
      <c r="AQ866" s="151"/>
      <c r="AS866" s="151"/>
    </row>
    <row r="867" spans="1:45" s="140" customFormat="1">
      <c r="A867" s="142"/>
      <c r="B867" s="194"/>
      <c r="C867" s="163"/>
      <c r="D867" s="164"/>
      <c r="H867" s="165"/>
      <c r="M867" s="165"/>
      <c r="N867" s="165"/>
      <c r="AQ867" s="151"/>
      <c r="AS867" s="151"/>
    </row>
    <row r="868" spans="1:45" s="140" customFormat="1">
      <c r="A868" s="142"/>
      <c r="B868" s="194"/>
      <c r="C868" s="163"/>
      <c r="D868" s="164"/>
      <c r="H868" s="165"/>
      <c r="M868" s="165"/>
      <c r="N868" s="165"/>
      <c r="AQ868" s="151"/>
      <c r="AS868" s="151"/>
    </row>
    <row r="869" spans="1:45" s="140" customFormat="1">
      <c r="A869" s="142"/>
      <c r="B869" s="194"/>
      <c r="C869" s="163"/>
      <c r="D869" s="164"/>
      <c r="H869" s="165"/>
      <c r="M869" s="165"/>
      <c r="N869" s="165"/>
      <c r="AQ869" s="151"/>
      <c r="AS869" s="151"/>
    </row>
    <row r="870" spans="1:45" s="140" customFormat="1">
      <c r="A870" s="142"/>
      <c r="B870" s="194"/>
      <c r="C870" s="163"/>
      <c r="D870" s="164"/>
      <c r="H870" s="165"/>
      <c r="M870" s="165"/>
      <c r="N870" s="165"/>
      <c r="AQ870" s="151"/>
      <c r="AS870" s="151"/>
    </row>
    <row r="871" spans="1:45" s="140" customFormat="1">
      <c r="A871" s="142"/>
      <c r="B871" s="194"/>
      <c r="C871" s="163"/>
      <c r="D871" s="164"/>
      <c r="H871" s="165"/>
      <c r="M871" s="165"/>
      <c r="N871" s="165"/>
      <c r="AQ871" s="151"/>
      <c r="AS871" s="151"/>
    </row>
    <row r="872" spans="1:45" s="140" customFormat="1">
      <c r="A872" s="142"/>
      <c r="B872" s="194"/>
      <c r="C872" s="163"/>
      <c r="D872" s="164"/>
      <c r="H872" s="165"/>
      <c r="M872" s="165"/>
      <c r="N872" s="165"/>
      <c r="AQ872" s="151"/>
      <c r="AS872" s="151"/>
    </row>
    <row r="873" spans="1:45" s="140" customFormat="1">
      <c r="A873" s="142"/>
      <c r="B873" s="194"/>
      <c r="C873" s="163"/>
      <c r="D873" s="164"/>
      <c r="H873" s="165"/>
      <c r="M873" s="165"/>
      <c r="N873" s="165"/>
      <c r="AQ873" s="151"/>
      <c r="AS873" s="151"/>
    </row>
    <row r="874" spans="1:45" s="140" customFormat="1">
      <c r="A874" s="142"/>
      <c r="B874" s="194"/>
      <c r="C874" s="163"/>
      <c r="D874" s="164"/>
      <c r="H874" s="165"/>
      <c r="M874" s="165"/>
      <c r="N874" s="165"/>
      <c r="AQ874" s="151"/>
      <c r="AS874" s="151"/>
    </row>
    <row r="875" spans="1:45" s="140" customFormat="1">
      <c r="A875" s="142"/>
      <c r="B875" s="194"/>
      <c r="C875" s="163"/>
      <c r="D875" s="164"/>
      <c r="H875" s="165"/>
      <c r="M875" s="165"/>
      <c r="N875" s="165"/>
      <c r="AQ875" s="151"/>
      <c r="AS875" s="151"/>
    </row>
    <row r="876" spans="1:45" s="140" customFormat="1">
      <c r="A876" s="142"/>
      <c r="B876" s="194"/>
      <c r="C876" s="163"/>
      <c r="D876" s="164"/>
      <c r="H876" s="165"/>
      <c r="M876" s="165"/>
      <c r="N876" s="165"/>
      <c r="AQ876" s="151"/>
      <c r="AS876" s="151"/>
    </row>
    <row r="877" spans="1:45" s="140" customFormat="1">
      <c r="A877" s="142"/>
      <c r="B877" s="194"/>
      <c r="C877" s="163"/>
      <c r="D877" s="164"/>
      <c r="H877" s="165"/>
      <c r="M877" s="165"/>
      <c r="N877" s="165"/>
      <c r="AQ877" s="151"/>
      <c r="AS877" s="151"/>
    </row>
    <row r="878" spans="1:45" s="140" customFormat="1">
      <c r="A878" s="142"/>
      <c r="B878" s="194"/>
      <c r="C878" s="163"/>
      <c r="D878" s="164"/>
      <c r="H878" s="165"/>
      <c r="M878" s="165"/>
      <c r="N878" s="165"/>
      <c r="AQ878" s="151"/>
      <c r="AS878" s="151"/>
    </row>
    <row r="879" spans="1:45" s="140" customFormat="1">
      <c r="A879" s="142"/>
      <c r="B879" s="194"/>
      <c r="C879" s="163"/>
      <c r="D879" s="164"/>
      <c r="H879" s="165"/>
      <c r="M879" s="165"/>
      <c r="N879" s="165"/>
      <c r="AQ879" s="151"/>
      <c r="AS879" s="151"/>
    </row>
    <row r="880" spans="1:45" s="140" customFormat="1">
      <c r="A880" s="142"/>
      <c r="B880" s="194"/>
      <c r="C880" s="163"/>
      <c r="D880" s="164"/>
      <c r="H880" s="165"/>
      <c r="M880" s="165"/>
      <c r="N880" s="165"/>
      <c r="AQ880" s="151"/>
      <c r="AS880" s="151"/>
    </row>
    <row r="881" spans="1:45" s="140" customFormat="1">
      <c r="A881" s="142"/>
      <c r="B881" s="194"/>
      <c r="C881" s="163"/>
      <c r="D881" s="164"/>
      <c r="H881" s="165"/>
      <c r="M881" s="165"/>
      <c r="N881" s="165"/>
      <c r="AQ881" s="151"/>
      <c r="AS881" s="151"/>
    </row>
    <row r="882" spans="1:45" s="140" customFormat="1">
      <c r="A882" s="142"/>
      <c r="B882" s="194"/>
      <c r="C882" s="163"/>
      <c r="D882" s="164"/>
      <c r="H882" s="165"/>
      <c r="M882" s="165"/>
      <c r="N882" s="165"/>
      <c r="AQ882" s="151"/>
      <c r="AS882" s="151"/>
    </row>
    <row r="883" spans="1:45" s="140" customFormat="1">
      <c r="A883" s="142"/>
      <c r="B883" s="194"/>
      <c r="C883" s="163"/>
      <c r="D883" s="164"/>
      <c r="H883" s="165"/>
      <c r="M883" s="165"/>
      <c r="N883" s="165"/>
      <c r="AQ883" s="151"/>
      <c r="AS883" s="151"/>
    </row>
    <row r="884" spans="1:45" s="140" customFormat="1">
      <c r="A884" s="142"/>
      <c r="B884" s="194"/>
      <c r="C884" s="163"/>
      <c r="D884" s="164"/>
      <c r="H884" s="165"/>
      <c r="M884" s="165"/>
      <c r="N884" s="165"/>
      <c r="AQ884" s="151"/>
      <c r="AS884" s="151"/>
    </row>
    <row r="885" spans="1:45" s="140" customFormat="1">
      <c r="A885" s="142"/>
      <c r="B885" s="194"/>
      <c r="C885" s="163"/>
      <c r="D885" s="164"/>
      <c r="H885" s="165"/>
      <c r="M885" s="165"/>
      <c r="N885" s="165"/>
      <c r="AQ885" s="151"/>
      <c r="AS885" s="151"/>
    </row>
    <row r="886" spans="1:45" s="140" customFormat="1">
      <c r="A886" s="142"/>
      <c r="B886" s="194"/>
      <c r="C886" s="163"/>
      <c r="D886" s="164"/>
      <c r="H886" s="165"/>
      <c r="M886" s="165"/>
      <c r="N886" s="165"/>
      <c r="AQ886" s="151"/>
      <c r="AS886" s="151"/>
    </row>
    <row r="887" spans="1:45" s="140" customFormat="1">
      <c r="A887" s="142"/>
      <c r="B887" s="194"/>
      <c r="C887" s="163"/>
      <c r="D887" s="164"/>
      <c r="H887" s="165"/>
      <c r="M887" s="165"/>
      <c r="N887" s="165"/>
      <c r="AQ887" s="151"/>
      <c r="AS887" s="151"/>
    </row>
    <row r="888" spans="1:45" s="140" customFormat="1">
      <c r="A888" s="142"/>
      <c r="B888" s="194"/>
      <c r="C888" s="163"/>
      <c r="D888" s="164"/>
      <c r="H888" s="165"/>
      <c r="M888" s="165"/>
      <c r="N888" s="165"/>
      <c r="AQ888" s="151"/>
      <c r="AS888" s="151"/>
    </row>
    <row r="889" spans="1:45" s="140" customFormat="1">
      <c r="A889" s="142"/>
      <c r="B889" s="194"/>
      <c r="C889" s="163"/>
      <c r="D889" s="164"/>
      <c r="H889" s="165"/>
      <c r="M889" s="165"/>
      <c r="N889" s="165"/>
      <c r="AQ889" s="151"/>
      <c r="AS889" s="151"/>
    </row>
    <row r="890" spans="1:45" s="140" customFormat="1">
      <c r="A890" s="142"/>
      <c r="B890" s="194"/>
      <c r="C890" s="163"/>
      <c r="D890" s="164"/>
      <c r="H890" s="165"/>
      <c r="M890" s="165"/>
      <c r="N890" s="165"/>
      <c r="AQ890" s="151"/>
      <c r="AS890" s="151"/>
    </row>
    <row r="891" spans="1:45" s="140" customFormat="1">
      <c r="A891" s="142"/>
      <c r="B891" s="194"/>
      <c r="C891" s="163"/>
      <c r="D891" s="164"/>
      <c r="H891" s="165"/>
      <c r="M891" s="165"/>
      <c r="N891" s="165"/>
      <c r="AQ891" s="151"/>
      <c r="AS891" s="151"/>
    </row>
    <row r="892" spans="1:45" s="140" customFormat="1">
      <c r="A892" s="142"/>
      <c r="B892" s="194"/>
      <c r="C892" s="163"/>
      <c r="D892" s="164"/>
      <c r="H892" s="165"/>
      <c r="M892" s="165"/>
      <c r="N892" s="165"/>
      <c r="AQ892" s="151"/>
      <c r="AS892" s="151"/>
    </row>
    <row r="893" spans="1:45" s="140" customFormat="1">
      <c r="A893" s="142"/>
      <c r="B893" s="194"/>
      <c r="C893" s="163"/>
      <c r="D893" s="164"/>
      <c r="H893" s="165"/>
      <c r="M893" s="165"/>
      <c r="N893" s="165"/>
      <c r="AQ893" s="151"/>
      <c r="AS893" s="151"/>
    </row>
    <row r="894" spans="1:45" s="140" customFormat="1">
      <c r="A894" s="142"/>
      <c r="B894" s="194"/>
      <c r="C894" s="163"/>
      <c r="D894" s="164"/>
      <c r="H894" s="165"/>
      <c r="M894" s="165"/>
      <c r="N894" s="165"/>
      <c r="AQ894" s="151"/>
      <c r="AS894" s="151"/>
    </row>
    <row r="895" spans="1:45" s="140" customFormat="1">
      <c r="A895" s="142"/>
      <c r="B895" s="194"/>
      <c r="C895" s="163"/>
      <c r="D895" s="164"/>
      <c r="H895" s="165"/>
      <c r="M895" s="165"/>
      <c r="N895" s="165"/>
      <c r="AQ895" s="151"/>
      <c r="AS895" s="151"/>
    </row>
    <row r="896" spans="1:45" s="140" customFormat="1">
      <c r="A896" s="142"/>
      <c r="B896" s="194"/>
      <c r="C896" s="163"/>
      <c r="D896" s="164"/>
      <c r="H896" s="165"/>
      <c r="M896" s="165"/>
      <c r="N896" s="165"/>
      <c r="AQ896" s="151"/>
      <c r="AS896" s="151"/>
    </row>
    <row r="897" spans="1:45" s="140" customFormat="1">
      <c r="A897" s="142"/>
      <c r="B897" s="194"/>
      <c r="C897" s="163"/>
      <c r="D897" s="164"/>
      <c r="H897" s="165"/>
      <c r="M897" s="165"/>
      <c r="N897" s="165"/>
      <c r="AQ897" s="151"/>
      <c r="AS897" s="151"/>
    </row>
    <row r="898" spans="1:45" s="140" customFormat="1">
      <c r="A898" s="142"/>
      <c r="B898" s="194"/>
      <c r="C898" s="163"/>
      <c r="D898" s="164"/>
      <c r="H898" s="165"/>
      <c r="M898" s="165"/>
      <c r="N898" s="165"/>
      <c r="AQ898" s="151"/>
      <c r="AS898" s="151"/>
    </row>
    <row r="899" spans="1:45" s="140" customFormat="1">
      <c r="A899" s="142"/>
      <c r="B899" s="194"/>
      <c r="C899" s="163"/>
      <c r="D899" s="164"/>
      <c r="H899" s="165"/>
      <c r="M899" s="165"/>
      <c r="N899" s="165"/>
      <c r="AQ899" s="151"/>
      <c r="AS899" s="151"/>
    </row>
    <row r="900" spans="1:45" s="140" customFormat="1">
      <c r="A900" s="142"/>
      <c r="B900" s="194"/>
      <c r="C900" s="163"/>
      <c r="D900" s="164"/>
      <c r="H900" s="165"/>
      <c r="M900" s="165"/>
      <c r="N900" s="165"/>
      <c r="AQ900" s="151"/>
      <c r="AS900" s="151"/>
    </row>
    <row r="901" spans="1:45" s="140" customFormat="1">
      <c r="A901" s="142"/>
      <c r="B901" s="194"/>
      <c r="C901" s="163"/>
      <c r="D901" s="164"/>
      <c r="H901" s="165"/>
      <c r="M901" s="165"/>
      <c r="N901" s="165"/>
      <c r="AQ901" s="151"/>
      <c r="AS901" s="151"/>
    </row>
    <row r="902" spans="1:45" s="140" customFormat="1">
      <c r="A902" s="142"/>
      <c r="B902" s="194"/>
      <c r="C902" s="163"/>
      <c r="D902" s="164"/>
      <c r="H902" s="165"/>
      <c r="M902" s="165"/>
      <c r="N902" s="165"/>
      <c r="AQ902" s="151"/>
      <c r="AS902" s="151"/>
    </row>
    <row r="903" spans="1:45" s="140" customFormat="1">
      <c r="A903" s="142"/>
      <c r="B903" s="194"/>
      <c r="C903" s="163"/>
      <c r="D903" s="164"/>
      <c r="H903" s="165"/>
      <c r="M903" s="165"/>
      <c r="N903" s="165"/>
      <c r="AQ903" s="151"/>
      <c r="AS903" s="151"/>
    </row>
    <row r="904" spans="1:45" s="140" customFormat="1">
      <c r="A904" s="142"/>
      <c r="B904" s="194"/>
      <c r="C904" s="163"/>
      <c r="D904" s="164"/>
      <c r="H904" s="165"/>
      <c r="M904" s="165"/>
      <c r="N904" s="165"/>
      <c r="AQ904" s="151"/>
      <c r="AS904" s="151"/>
    </row>
    <row r="905" spans="1:45" s="140" customFormat="1">
      <c r="A905" s="142"/>
      <c r="B905" s="194"/>
      <c r="C905" s="163"/>
      <c r="D905" s="164"/>
      <c r="H905" s="165"/>
      <c r="M905" s="165"/>
      <c r="N905" s="165"/>
      <c r="AQ905" s="151"/>
      <c r="AS905" s="151"/>
    </row>
    <row r="906" spans="1:45" s="140" customFormat="1">
      <c r="A906" s="142"/>
      <c r="B906" s="194"/>
      <c r="C906" s="163"/>
      <c r="D906" s="164"/>
      <c r="H906" s="165"/>
      <c r="M906" s="165"/>
      <c r="N906" s="165"/>
      <c r="AQ906" s="151"/>
      <c r="AS906" s="151"/>
    </row>
    <row r="907" spans="1:45" s="140" customFormat="1">
      <c r="A907" s="142"/>
      <c r="B907" s="194"/>
      <c r="C907" s="163"/>
      <c r="D907" s="164"/>
      <c r="H907" s="165"/>
      <c r="M907" s="165"/>
      <c r="N907" s="165"/>
      <c r="AQ907" s="151"/>
      <c r="AS907" s="151"/>
    </row>
    <row r="908" spans="1:45" s="140" customFormat="1">
      <c r="A908" s="142"/>
      <c r="B908" s="194"/>
      <c r="C908" s="163"/>
      <c r="D908" s="164"/>
      <c r="H908" s="165"/>
      <c r="M908" s="165"/>
      <c r="N908" s="165"/>
      <c r="AQ908" s="151"/>
      <c r="AS908" s="151"/>
    </row>
    <row r="909" spans="1:45" s="140" customFormat="1">
      <c r="A909" s="142"/>
      <c r="B909" s="194"/>
      <c r="C909" s="163"/>
      <c r="D909" s="164"/>
      <c r="H909" s="165"/>
      <c r="M909" s="165"/>
      <c r="N909" s="165"/>
      <c r="AQ909" s="151"/>
      <c r="AS909" s="151"/>
    </row>
    <row r="910" spans="1:45" s="140" customFormat="1">
      <c r="A910" s="142"/>
      <c r="B910" s="194"/>
      <c r="C910" s="163"/>
      <c r="D910" s="164"/>
      <c r="H910" s="165"/>
      <c r="M910" s="165"/>
      <c r="N910" s="165"/>
      <c r="AQ910" s="151"/>
      <c r="AS910" s="151"/>
    </row>
    <row r="911" spans="1:45" s="140" customFormat="1">
      <c r="A911" s="142"/>
      <c r="B911" s="194"/>
      <c r="C911" s="163"/>
      <c r="D911" s="164"/>
      <c r="H911" s="165"/>
      <c r="M911" s="165"/>
      <c r="N911" s="165"/>
      <c r="AQ911" s="151"/>
      <c r="AS911" s="151"/>
    </row>
    <row r="912" spans="1:45" s="140" customFormat="1">
      <c r="A912" s="142"/>
      <c r="B912" s="194"/>
      <c r="C912" s="163"/>
      <c r="D912" s="164"/>
      <c r="H912" s="165"/>
      <c r="M912" s="165"/>
      <c r="N912" s="165"/>
      <c r="AQ912" s="151"/>
      <c r="AS912" s="151"/>
    </row>
    <row r="913" spans="1:45" s="140" customFormat="1">
      <c r="A913" s="142"/>
      <c r="B913" s="194"/>
      <c r="C913" s="163"/>
      <c r="D913" s="164"/>
      <c r="H913" s="165"/>
      <c r="M913" s="165"/>
      <c r="N913" s="165"/>
      <c r="AQ913" s="151"/>
      <c r="AS913" s="151"/>
    </row>
    <row r="914" spans="1:45" s="140" customFormat="1">
      <c r="A914" s="142"/>
      <c r="B914" s="194"/>
      <c r="C914" s="163"/>
      <c r="D914" s="164"/>
      <c r="H914" s="165"/>
      <c r="M914" s="165"/>
      <c r="N914" s="165"/>
      <c r="AQ914" s="151"/>
      <c r="AS914" s="151"/>
    </row>
    <row r="915" spans="1:45" s="140" customFormat="1">
      <c r="A915" s="142"/>
      <c r="B915" s="194"/>
      <c r="C915" s="163"/>
      <c r="D915" s="164"/>
      <c r="H915" s="165"/>
      <c r="M915" s="165"/>
      <c r="N915" s="165"/>
      <c r="AQ915" s="151"/>
      <c r="AS915" s="151"/>
    </row>
    <row r="916" spans="1:45" s="140" customFormat="1">
      <c r="A916" s="142"/>
      <c r="B916" s="194"/>
      <c r="C916" s="163"/>
      <c r="D916" s="164"/>
      <c r="H916" s="165"/>
      <c r="M916" s="165"/>
      <c r="N916" s="165"/>
      <c r="AQ916" s="151"/>
      <c r="AS916" s="151"/>
    </row>
    <row r="917" spans="1:45" s="140" customFormat="1">
      <c r="A917" s="142"/>
      <c r="B917" s="194"/>
      <c r="C917" s="163"/>
      <c r="D917" s="164"/>
      <c r="H917" s="165"/>
      <c r="M917" s="165"/>
      <c r="N917" s="165"/>
      <c r="AQ917" s="151"/>
      <c r="AS917" s="151"/>
    </row>
    <row r="918" spans="1:45" s="140" customFormat="1">
      <c r="A918" s="142"/>
      <c r="B918" s="194"/>
      <c r="C918" s="163"/>
      <c r="D918" s="164"/>
      <c r="H918" s="165"/>
      <c r="M918" s="165"/>
      <c r="N918" s="165"/>
      <c r="AQ918" s="151"/>
      <c r="AS918" s="151"/>
    </row>
    <row r="919" spans="1:45" s="140" customFormat="1">
      <c r="A919" s="142"/>
      <c r="B919" s="194"/>
      <c r="C919" s="163"/>
      <c r="D919" s="164"/>
      <c r="H919" s="165"/>
      <c r="M919" s="165"/>
      <c r="N919" s="165"/>
      <c r="AQ919" s="151"/>
      <c r="AS919" s="151"/>
    </row>
    <row r="920" spans="1:45" s="140" customFormat="1">
      <c r="A920" s="142"/>
      <c r="B920" s="194"/>
      <c r="C920" s="163"/>
      <c r="D920" s="164"/>
      <c r="H920" s="165"/>
      <c r="M920" s="165"/>
      <c r="N920" s="165"/>
      <c r="AQ920" s="151"/>
      <c r="AS920" s="151"/>
    </row>
    <row r="921" spans="1:45" s="140" customFormat="1">
      <c r="A921" s="142"/>
      <c r="B921" s="194"/>
      <c r="C921" s="163"/>
      <c r="D921" s="164"/>
      <c r="H921" s="165"/>
      <c r="M921" s="165"/>
      <c r="N921" s="165"/>
      <c r="AQ921" s="151"/>
      <c r="AS921" s="151"/>
    </row>
    <row r="922" spans="1:45" s="140" customFormat="1">
      <c r="A922" s="142"/>
      <c r="B922" s="194"/>
      <c r="C922" s="163"/>
      <c r="D922" s="164"/>
      <c r="H922" s="165"/>
      <c r="M922" s="165"/>
      <c r="N922" s="165"/>
      <c r="AQ922" s="151"/>
      <c r="AS922" s="151"/>
    </row>
    <row r="923" spans="1:45" s="140" customFormat="1">
      <c r="A923" s="142"/>
      <c r="B923" s="194"/>
      <c r="C923" s="163"/>
      <c r="D923" s="164"/>
      <c r="H923" s="165"/>
      <c r="M923" s="165"/>
      <c r="N923" s="165"/>
      <c r="AQ923" s="151"/>
      <c r="AS923" s="151"/>
    </row>
    <row r="924" spans="1:45" s="140" customFormat="1">
      <c r="A924" s="142"/>
      <c r="B924" s="194"/>
      <c r="C924" s="163"/>
      <c r="D924" s="164"/>
      <c r="H924" s="165"/>
      <c r="M924" s="165"/>
      <c r="N924" s="165"/>
      <c r="AQ924" s="151"/>
      <c r="AS924" s="151"/>
    </row>
    <row r="925" spans="1:45" s="140" customFormat="1">
      <c r="A925" s="142"/>
      <c r="B925" s="194"/>
      <c r="C925" s="163"/>
      <c r="D925" s="164"/>
      <c r="H925" s="165"/>
      <c r="M925" s="165"/>
      <c r="N925" s="165"/>
      <c r="AQ925" s="151"/>
      <c r="AS925" s="151"/>
    </row>
    <row r="926" spans="1:45" s="140" customFormat="1">
      <c r="A926" s="142"/>
      <c r="B926" s="194"/>
      <c r="C926" s="163"/>
      <c r="D926" s="164"/>
      <c r="H926" s="165"/>
      <c r="M926" s="165"/>
      <c r="N926" s="165"/>
      <c r="AQ926" s="151"/>
      <c r="AS926" s="151"/>
    </row>
    <row r="927" spans="1:45" s="140" customFormat="1">
      <c r="A927" s="142"/>
      <c r="B927" s="194"/>
      <c r="C927" s="163"/>
      <c r="D927" s="164"/>
      <c r="H927" s="165"/>
      <c r="M927" s="165"/>
      <c r="N927" s="165"/>
      <c r="AQ927" s="151"/>
      <c r="AS927" s="151"/>
    </row>
    <row r="928" spans="1:45" s="140" customFormat="1">
      <c r="A928" s="142"/>
      <c r="B928" s="194"/>
      <c r="C928" s="163"/>
      <c r="D928" s="164"/>
      <c r="H928" s="165"/>
      <c r="M928" s="165"/>
      <c r="N928" s="165"/>
      <c r="AQ928" s="151"/>
      <c r="AS928" s="151"/>
    </row>
    <row r="929" spans="1:45" s="140" customFormat="1">
      <c r="A929" s="142"/>
      <c r="B929" s="194"/>
      <c r="C929" s="163"/>
      <c r="D929" s="164"/>
      <c r="H929" s="165"/>
      <c r="M929" s="165"/>
      <c r="N929" s="165"/>
      <c r="AQ929" s="151"/>
      <c r="AS929" s="151"/>
    </row>
    <row r="930" spans="1:45" s="140" customFormat="1">
      <c r="A930" s="142"/>
      <c r="B930" s="194"/>
      <c r="C930" s="163"/>
      <c r="D930" s="164"/>
      <c r="H930" s="165"/>
      <c r="M930" s="165"/>
      <c r="N930" s="165"/>
      <c r="AQ930" s="151"/>
      <c r="AS930" s="151"/>
    </row>
    <row r="931" spans="1:45" s="140" customFormat="1">
      <c r="A931" s="142"/>
      <c r="B931" s="194"/>
      <c r="C931" s="163"/>
      <c r="D931" s="164"/>
      <c r="H931" s="165"/>
      <c r="M931" s="165"/>
      <c r="N931" s="165"/>
      <c r="AQ931" s="151"/>
      <c r="AS931" s="151"/>
    </row>
    <row r="932" spans="1:45" s="140" customFormat="1">
      <c r="A932" s="142"/>
      <c r="B932" s="194"/>
      <c r="C932" s="163"/>
      <c r="D932" s="164"/>
      <c r="H932" s="165"/>
      <c r="M932" s="165"/>
      <c r="N932" s="165"/>
      <c r="AQ932" s="151"/>
      <c r="AS932" s="151"/>
    </row>
    <row r="933" spans="1:45" s="140" customFormat="1">
      <c r="A933" s="142"/>
      <c r="B933" s="194"/>
      <c r="C933" s="163"/>
      <c r="D933" s="164"/>
      <c r="H933" s="165"/>
      <c r="M933" s="165"/>
      <c r="N933" s="165"/>
      <c r="AQ933" s="151"/>
      <c r="AS933" s="151"/>
    </row>
    <row r="934" spans="1:45" s="140" customFormat="1">
      <c r="A934" s="142"/>
      <c r="B934" s="194"/>
      <c r="C934" s="163"/>
      <c r="D934" s="164"/>
      <c r="H934" s="165"/>
      <c r="M934" s="165"/>
      <c r="N934" s="165"/>
      <c r="AQ934" s="151"/>
      <c r="AS934" s="151"/>
    </row>
    <row r="935" spans="1:45" s="140" customFormat="1">
      <c r="A935" s="142"/>
      <c r="B935" s="194"/>
      <c r="C935" s="163"/>
      <c r="D935" s="164"/>
      <c r="H935" s="165"/>
      <c r="M935" s="165"/>
      <c r="N935" s="165"/>
      <c r="AQ935" s="151"/>
      <c r="AS935" s="151"/>
    </row>
    <row r="936" spans="1:45" s="140" customFormat="1">
      <c r="A936" s="142"/>
      <c r="B936" s="194"/>
      <c r="C936" s="163"/>
      <c r="D936" s="164"/>
      <c r="H936" s="165"/>
      <c r="M936" s="165"/>
      <c r="N936" s="165"/>
      <c r="AQ936" s="151"/>
      <c r="AS936" s="151"/>
    </row>
    <row r="937" spans="1:45" s="140" customFormat="1">
      <c r="A937" s="142"/>
      <c r="B937" s="194"/>
      <c r="C937" s="163"/>
      <c r="D937" s="164"/>
      <c r="H937" s="165"/>
      <c r="M937" s="165"/>
      <c r="N937" s="165"/>
      <c r="AQ937" s="151"/>
      <c r="AS937" s="151"/>
    </row>
    <row r="938" spans="1:45" s="140" customFormat="1">
      <c r="A938" s="142"/>
      <c r="B938" s="194"/>
      <c r="C938" s="163"/>
      <c r="D938" s="164"/>
      <c r="H938" s="165"/>
      <c r="M938" s="165"/>
      <c r="N938" s="165"/>
      <c r="AQ938" s="151"/>
      <c r="AS938" s="151"/>
    </row>
    <row r="939" spans="1:45" s="140" customFormat="1">
      <c r="A939" s="142"/>
      <c r="B939" s="194"/>
      <c r="C939" s="163"/>
      <c r="D939" s="164"/>
      <c r="H939" s="165"/>
      <c r="M939" s="165"/>
      <c r="N939" s="165"/>
      <c r="AQ939" s="151"/>
      <c r="AS939" s="151"/>
    </row>
    <row r="940" spans="1:45" s="140" customFormat="1">
      <c r="A940" s="142"/>
      <c r="B940" s="194"/>
      <c r="C940" s="163"/>
      <c r="D940" s="164"/>
      <c r="H940" s="165"/>
      <c r="M940" s="165"/>
      <c r="N940" s="165"/>
      <c r="AQ940" s="151"/>
      <c r="AS940" s="151"/>
    </row>
    <row r="941" spans="1:45" s="140" customFormat="1">
      <c r="A941" s="142"/>
      <c r="B941" s="194"/>
      <c r="C941" s="163"/>
      <c r="D941" s="164"/>
      <c r="H941" s="165"/>
      <c r="M941" s="165"/>
      <c r="N941" s="165"/>
      <c r="AQ941" s="151"/>
      <c r="AS941" s="151"/>
    </row>
    <row r="942" spans="1:45" s="140" customFormat="1">
      <c r="A942" s="142"/>
      <c r="B942" s="194"/>
      <c r="C942" s="163"/>
      <c r="D942" s="164"/>
      <c r="H942" s="165"/>
      <c r="M942" s="165"/>
      <c r="N942" s="165"/>
      <c r="AQ942" s="151"/>
      <c r="AS942" s="151"/>
    </row>
    <row r="943" spans="1:45" s="140" customFormat="1">
      <c r="A943" s="142"/>
      <c r="B943" s="194"/>
      <c r="C943" s="163"/>
      <c r="D943" s="164"/>
      <c r="H943" s="165"/>
      <c r="M943" s="165"/>
      <c r="N943" s="165"/>
      <c r="AQ943" s="151"/>
      <c r="AS943" s="151"/>
    </row>
    <row r="944" spans="1:45" s="140" customFormat="1">
      <c r="A944" s="142"/>
      <c r="B944" s="194"/>
      <c r="C944" s="163"/>
      <c r="D944" s="164"/>
      <c r="H944" s="165"/>
      <c r="M944" s="165"/>
      <c r="N944" s="165"/>
      <c r="AQ944" s="151"/>
      <c r="AS944" s="151"/>
    </row>
    <row r="945" spans="1:45" s="140" customFormat="1">
      <c r="A945" s="142"/>
      <c r="B945" s="194"/>
      <c r="C945" s="163"/>
      <c r="D945" s="164"/>
      <c r="H945" s="165"/>
      <c r="M945" s="165"/>
      <c r="N945" s="165"/>
      <c r="AQ945" s="151"/>
      <c r="AS945" s="151"/>
    </row>
    <row r="946" spans="1:45" s="140" customFormat="1">
      <c r="A946" s="142"/>
      <c r="B946" s="194"/>
      <c r="C946" s="163"/>
      <c r="D946" s="164"/>
      <c r="H946" s="165"/>
      <c r="M946" s="165"/>
      <c r="N946" s="165"/>
      <c r="AQ946" s="151"/>
      <c r="AS946" s="151"/>
    </row>
    <row r="947" spans="1:45" s="140" customFormat="1">
      <c r="A947" s="142"/>
      <c r="B947" s="194"/>
      <c r="C947" s="163"/>
      <c r="D947" s="164"/>
      <c r="H947" s="165"/>
      <c r="M947" s="165"/>
      <c r="N947" s="165"/>
      <c r="AQ947" s="151"/>
      <c r="AS947" s="151"/>
    </row>
    <row r="948" spans="1:45" s="140" customFormat="1">
      <c r="A948" s="142"/>
      <c r="B948" s="194"/>
      <c r="C948" s="163"/>
      <c r="D948" s="164"/>
      <c r="H948" s="165"/>
      <c r="M948" s="165"/>
      <c r="N948" s="165"/>
      <c r="AQ948" s="151"/>
      <c r="AS948" s="151"/>
    </row>
    <row r="949" spans="1:45" s="140" customFormat="1">
      <c r="A949" s="142"/>
      <c r="B949" s="194"/>
      <c r="C949" s="163"/>
      <c r="D949" s="164"/>
      <c r="H949" s="165"/>
      <c r="M949" s="165"/>
      <c r="N949" s="165"/>
      <c r="AQ949" s="151"/>
      <c r="AS949" s="151"/>
    </row>
    <row r="950" spans="1:45" s="140" customFormat="1">
      <c r="A950" s="142"/>
      <c r="B950" s="194"/>
      <c r="C950" s="163"/>
      <c r="D950" s="164"/>
      <c r="H950" s="165"/>
      <c r="M950" s="165"/>
      <c r="N950" s="165"/>
      <c r="AQ950" s="151"/>
      <c r="AS950" s="151"/>
    </row>
    <row r="951" spans="1:45" s="140" customFormat="1">
      <c r="A951" s="142"/>
      <c r="B951" s="194"/>
      <c r="C951" s="163"/>
      <c r="D951" s="164"/>
      <c r="H951" s="165"/>
      <c r="M951" s="165"/>
      <c r="N951" s="165"/>
      <c r="AQ951" s="151"/>
      <c r="AS951" s="151"/>
    </row>
    <row r="952" spans="1:45" s="140" customFormat="1">
      <c r="A952" s="142"/>
      <c r="B952" s="194"/>
      <c r="C952" s="163"/>
      <c r="D952" s="164"/>
      <c r="H952" s="165"/>
      <c r="M952" s="165"/>
      <c r="N952" s="165"/>
      <c r="AQ952" s="151"/>
      <c r="AS952" s="151"/>
    </row>
    <row r="953" spans="1:45" s="140" customFormat="1">
      <c r="A953" s="142"/>
      <c r="B953" s="194"/>
      <c r="C953" s="163"/>
      <c r="D953" s="164"/>
      <c r="H953" s="165"/>
      <c r="M953" s="165"/>
      <c r="N953" s="165"/>
      <c r="AQ953" s="151"/>
      <c r="AS953" s="151"/>
    </row>
    <row r="954" spans="1:45" s="140" customFormat="1">
      <c r="A954" s="142"/>
      <c r="B954" s="194"/>
      <c r="C954" s="163"/>
      <c r="D954" s="164"/>
      <c r="H954" s="165"/>
      <c r="M954" s="165"/>
      <c r="N954" s="165"/>
      <c r="AQ954" s="151"/>
      <c r="AS954" s="151"/>
    </row>
    <row r="955" spans="1:45" s="140" customFormat="1">
      <c r="A955" s="142"/>
      <c r="B955" s="194"/>
      <c r="C955" s="163"/>
      <c r="D955" s="164"/>
      <c r="H955" s="165"/>
      <c r="M955" s="165"/>
      <c r="N955" s="165"/>
      <c r="AQ955" s="151"/>
      <c r="AS955" s="151"/>
    </row>
    <row r="956" spans="1:45" s="140" customFormat="1">
      <c r="A956" s="142"/>
      <c r="B956" s="194"/>
      <c r="C956" s="163"/>
      <c r="D956" s="164"/>
      <c r="H956" s="165"/>
      <c r="M956" s="165"/>
      <c r="N956" s="165"/>
      <c r="AQ956" s="151"/>
      <c r="AS956" s="151"/>
    </row>
    <row r="957" spans="1:45" s="140" customFormat="1">
      <c r="A957" s="142"/>
      <c r="B957" s="194"/>
      <c r="C957" s="163"/>
      <c r="D957" s="164"/>
      <c r="H957" s="165"/>
      <c r="M957" s="165"/>
      <c r="N957" s="165"/>
      <c r="AQ957" s="151"/>
      <c r="AS957" s="151"/>
    </row>
    <row r="958" spans="1:45" s="140" customFormat="1">
      <c r="A958" s="142"/>
      <c r="B958" s="194"/>
      <c r="C958" s="163"/>
      <c r="D958" s="164"/>
      <c r="H958" s="165"/>
      <c r="M958" s="165"/>
      <c r="N958" s="165"/>
      <c r="AQ958" s="151"/>
      <c r="AS958" s="151"/>
    </row>
    <row r="959" spans="1:45" s="140" customFormat="1">
      <c r="A959" s="142"/>
      <c r="B959" s="194"/>
      <c r="C959" s="163"/>
      <c r="D959" s="164"/>
      <c r="H959" s="165"/>
      <c r="M959" s="165"/>
      <c r="N959" s="165"/>
      <c r="AQ959" s="151"/>
      <c r="AS959" s="151"/>
    </row>
    <row r="960" spans="1:45" s="140" customFormat="1">
      <c r="A960" s="142"/>
      <c r="B960" s="194"/>
      <c r="C960" s="163"/>
      <c r="D960" s="164"/>
      <c r="H960" s="165"/>
      <c r="M960" s="165"/>
      <c r="N960" s="165"/>
      <c r="AQ960" s="151"/>
      <c r="AS960" s="151"/>
    </row>
    <row r="961" spans="1:45" s="140" customFormat="1">
      <c r="A961" s="142"/>
      <c r="B961" s="194"/>
      <c r="C961" s="163"/>
      <c r="D961" s="164"/>
      <c r="H961" s="165"/>
      <c r="M961" s="165"/>
      <c r="N961" s="165"/>
      <c r="AQ961" s="151"/>
      <c r="AS961" s="151"/>
    </row>
    <row r="962" spans="1:45" s="140" customFormat="1">
      <c r="A962" s="142"/>
      <c r="B962" s="194"/>
      <c r="C962" s="163"/>
      <c r="D962" s="164"/>
      <c r="H962" s="165"/>
      <c r="M962" s="165"/>
      <c r="N962" s="165"/>
      <c r="AQ962" s="151"/>
      <c r="AS962" s="151"/>
    </row>
    <row r="963" spans="1:45" s="140" customFormat="1">
      <c r="A963" s="142"/>
      <c r="B963" s="194"/>
      <c r="C963" s="163"/>
      <c r="D963" s="164"/>
      <c r="H963" s="165"/>
      <c r="M963" s="165"/>
      <c r="N963" s="165"/>
      <c r="AQ963" s="151"/>
      <c r="AS963" s="151"/>
    </row>
    <row r="964" spans="1:45" s="140" customFormat="1">
      <c r="A964" s="142"/>
      <c r="B964" s="194"/>
      <c r="C964" s="163"/>
      <c r="D964" s="164"/>
      <c r="H964" s="165"/>
      <c r="M964" s="165"/>
      <c r="N964" s="165"/>
      <c r="AQ964" s="151"/>
      <c r="AS964" s="151"/>
    </row>
    <row r="965" spans="1:45" s="140" customFormat="1">
      <c r="A965" s="142"/>
      <c r="B965" s="194"/>
      <c r="C965" s="163"/>
      <c r="D965" s="164"/>
      <c r="H965" s="165"/>
      <c r="M965" s="165"/>
      <c r="N965" s="165"/>
      <c r="AQ965" s="151"/>
      <c r="AS965" s="151"/>
    </row>
    <row r="966" spans="1:45" s="140" customFormat="1">
      <c r="A966" s="142"/>
      <c r="B966" s="194"/>
      <c r="C966" s="163"/>
      <c r="D966" s="164"/>
      <c r="H966" s="165"/>
      <c r="M966" s="165"/>
      <c r="N966" s="165"/>
      <c r="AQ966" s="151"/>
      <c r="AS966" s="151"/>
    </row>
    <row r="967" spans="1:45" s="140" customFormat="1">
      <c r="A967" s="142"/>
      <c r="B967" s="194"/>
      <c r="C967" s="163"/>
      <c r="D967" s="164"/>
      <c r="H967" s="165"/>
      <c r="M967" s="165"/>
      <c r="N967" s="165"/>
      <c r="AQ967" s="151"/>
      <c r="AS967" s="151"/>
    </row>
    <row r="968" spans="1:45" s="140" customFormat="1">
      <c r="A968" s="142"/>
      <c r="B968" s="194"/>
      <c r="C968" s="163"/>
      <c r="D968" s="164"/>
      <c r="H968" s="165"/>
      <c r="M968" s="165"/>
      <c r="N968" s="165"/>
      <c r="AQ968" s="151"/>
      <c r="AS968" s="151"/>
    </row>
    <row r="969" spans="1:45" s="140" customFormat="1">
      <c r="A969" s="142"/>
      <c r="B969" s="194"/>
      <c r="C969" s="163"/>
      <c r="D969" s="164"/>
      <c r="H969" s="165"/>
      <c r="M969" s="165"/>
      <c r="N969" s="165"/>
      <c r="AQ969" s="151"/>
      <c r="AS969" s="151"/>
    </row>
    <row r="970" spans="1:45" s="140" customFormat="1">
      <c r="A970" s="142"/>
      <c r="B970" s="194"/>
      <c r="C970" s="163"/>
      <c r="D970" s="164"/>
      <c r="H970" s="165"/>
      <c r="M970" s="165"/>
      <c r="N970" s="165"/>
      <c r="AQ970" s="151"/>
      <c r="AS970" s="151"/>
    </row>
    <row r="971" spans="1:45" s="140" customFormat="1">
      <c r="A971" s="142"/>
      <c r="B971" s="194"/>
      <c r="C971" s="163"/>
      <c r="D971" s="164"/>
      <c r="H971" s="165"/>
      <c r="M971" s="165"/>
      <c r="N971" s="165"/>
      <c r="AQ971" s="151"/>
      <c r="AS971" s="151"/>
    </row>
    <row r="972" spans="1:45" s="140" customFormat="1">
      <c r="A972" s="142"/>
      <c r="B972" s="194"/>
      <c r="C972" s="163"/>
      <c r="D972" s="164"/>
      <c r="H972" s="165"/>
      <c r="M972" s="165"/>
      <c r="N972" s="165"/>
      <c r="AQ972" s="151"/>
      <c r="AS972" s="151"/>
    </row>
    <row r="973" spans="1:45" s="140" customFormat="1">
      <c r="A973" s="142"/>
      <c r="B973" s="194"/>
      <c r="C973" s="163"/>
      <c r="D973" s="164"/>
      <c r="H973" s="165"/>
      <c r="M973" s="165"/>
      <c r="N973" s="165"/>
      <c r="AQ973" s="151"/>
      <c r="AS973" s="151"/>
    </row>
    <row r="974" spans="1:45" s="140" customFormat="1">
      <c r="A974" s="142"/>
      <c r="B974" s="194"/>
      <c r="C974" s="163"/>
      <c r="D974" s="164"/>
      <c r="H974" s="165"/>
      <c r="M974" s="165"/>
      <c r="N974" s="165"/>
      <c r="AQ974" s="151"/>
      <c r="AS974" s="151"/>
    </row>
    <row r="975" spans="1:45" s="140" customFormat="1">
      <c r="A975" s="142"/>
      <c r="B975" s="194"/>
      <c r="C975" s="163"/>
      <c r="D975" s="164"/>
      <c r="H975" s="165"/>
      <c r="M975" s="165"/>
      <c r="N975" s="165"/>
      <c r="AQ975" s="151"/>
      <c r="AS975" s="151"/>
    </row>
    <row r="976" spans="1:45" s="140" customFormat="1">
      <c r="A976" s="142"/>
      <c r="B976" s="194"/>
      <c r="C976" s="163"/>
      <c r="D976" s="164"/>
      <c r="H976" s="165"/>
      <c r="M976" s="165"/>
      <c r="N976" s="165"/>
      <c r="AQ976" s="151"/>
      <c r="AS976" s="151"/>
    </row>
    <row r="977" spans="1:45" s="140" customFormat="1">
      <c r="A977" s="142"/>
      <c r="B977" s="194"/>
      <c r="C977" s="163"/>
      <c r="D977" s="164"/>
      <c r="H977" s="165"/>
      <c r="M977" s="165"/>
      <c r="N977" s="165"/>
      <c r="AQ977" s="151"/>
      <c r="AS977" s="151"/>
    </row>
    <row r="978" spans="1:45" s="140" customFormat="1">
      <c r="A978" s="142"/>
      <c r="B978" s="194"/>
      <c r="C978" s="163"/>
      <c r="D978" s="164"/>
      <c r="H978" s="165"/>
      <c r="M978" s="165"/>
      <c r="N978" s="165"/>
      <c r="AQ978" s="151"/>
      <c r="AS978" s="151"/>
    </row>
    <row r="979" spans="1:45" s="140" customFormat="1">
      <c r="A979" s="142"/>
      <c r="B979" s="194"/>
      <c r="C979" s="163"/>
      <c r="D979" s="164"/>
      <c r="H979" s="165"/>
      <c r="M979" s="165"/>
      <c r="N979" s="165"/>
      <c r="AQ979" s="151"/>
      <c r="AS979" s="151"/>
    </row>
    <row r="980" spans="1:45" s="140" customFormat="1">
      <c r="A980" s="142"/>
      <c r="B980" s="194"/>
      <c r="C980" s="163"/>
      <c r="D980" s="164"/>
      <c r="H980" s="165"/>
      <c r="M980" s="165"/>
      <c r="N980" s="165"/>
      <c r="AQ980" s="151"/>
      <c r="AS980" s="151"/>
    </row>
    <row r="981" spans="1:45" s="140" customFormat="1">
      <c r="A981" s="142"/>
      <c r="B981" s="194"/>
      <c r="C981" s="163"/>
      <c r="D981" s="164"/>
      <c r="H981" s="165"/>
      <c r="M981" s="165"/>
      <c r="N981" s="165"/>
      <c r="AQ981" s="151"/>
      <c r="AS981" s="151"/>
    </row>
    <row r="982" spans="1:45" s="140" customFormat="1">
      <c r="A982" s="142"/>
      <c r="B982" s="194"/>
      <c r="C982" s="163"/>
      <c r="D982" s="164"/>
      <c r="H982" s="165"/>
      <c r="M982" s="165"/>
      <c r="N982" s="165"/>
      <c r="AQ982" s="151"/>
      <c r="AS982" s="151"/>
    </row>
    <row r="983" spans="1:45" s="140" customFormat="1">
      <c r="A983" s="142"/>
      <c r="B983" s="194"/>
      <c r="C983" s="163"/>
      <c r="D983" s="164"/>
      <c r="H983" s="165"/>
      <c r="M983" s="165"/>
      <c r="N983" s="165"/>
      <c r="AQ983" s="151"/>
      <c r="AS983" s="151"/>
    </row>
    <row r="984" spans="1:45" s="140" customFormat="1">
      <c r="A984" s="142"/>
      <c r="B984" s="194"/>
      <c r="C984" s="163"/>
      <c r="D984" s="164"/>
      <c r="H984" s="165"/>
      <c r="M984" s="165"/>
      <c r="N984" s="165"/>
      <c r="AQ984" s="151"/>
      <c r="AS984" s="151"/>
    </row>
    <row r="985" spans="1:45" s="140" customFormat="1">
      <c r="A985" s="142"/>
      <c r="B985" s="194"/>
      <c r="C985" s="163"/>
      <c r="D985" s="164"/>
      <c r="H985" s="165"/>
      <c r="M985" s="165"/>
      <c r="N985" s="165"/>
      <c r="AQ985" s="151"/>
      <c r="AS985" s="151"/>
    </row>
    <row r="986" spans="1:45" s="140" customFormat="1">
      <c r="A986" s="142"/>
      <c r="B986" s="194"/>
      <c r="C986" s="163"/>
      <c r="D986" s="164"/>
      <c r="H986" s="165"/>
      <c r="M986" s="165"/>
      <c r="N986" s="165"/>
      <c r="AQ986" s="151"/>
      <c r="AS986" s="151"/>
    </row>
    <row r="987" spans="1:45" s="140" customFormat="1">
      <c r="A987" s="142"/>
      <c r="B987" s="194"/>
      <c r="C987" s="163"/>
      <c r="D987" s="164"/>
      <c r="H987" s="165"/>
      <c r="M987" s="165"/>
      <c r="N987" s="165"/>
      <c r="AQ987" s="151"/>
      <c r="AS987" s="151"/>
    </row>
    <row r="988" spans="1:45" s="140" customFormat="1">
      <c r="A988" s="142"/>
      <c r="B988" s="194"/>
      <c r="C988" s="163"/>
      <c r="D988" s="164"/>
      <c r="H988" s="165"/>
      <c r="M988" s="165"/>
      <c r="N988" s="165"/>
      <c r="AQ988" s="151"/>
      <c r="AS988" s="151"/>
    </row>
    <row r="989" spans="1:45" s="140" customFormat="1">
      <c r="A989" s="142"/>
      <c r="B989" s="194"/>
      <c r="C989" s="163"/>
      <c r="D989" s="164"/>
      <c r="H989" s="165"/>
      <c r="M989" s="165"/>
      <c r="N989" s="165"/>
      <c r="AQ989" s="151"/>
      <c r="AS989" s="151"/>
    </row>
    <row r="990" spans="1:45" s="140" customFormat="1">
      <c r="A990" s="142"/>
      <c r="B990" s="194"/>
      <c r="C990" s="163"/>
      <c r="D990" s="164"/>
      <c r="H990" s="165"/>
      <c r="M990" s="165"/>
      <c r="N990" s="165"/>
      <c r="AQ990" s="151"/>
      <c r="AS990" s="151"/>
    </row>
    <row r="991" spans="1:45" s="140" customFormat="1">
      <c r="A991" s="142"/>
      <c r="B991" s="194"/>
      <c r="C991" s="163"/>
      <c r="D991" s="164"/>
      <c r="H991" s="165"/>
      <c r="M991" s="165"/>
      <c r="N991" s="165"/>
      <c r="AQ991" s="151"/>
      <c r="AS991" s="151"/>
    </row>
    <row r="992" spans="1:45" s="140" customFormat="1">
      <c r="A992" s="142"/>
      <c r="B992" s="194"/>
      <c r="C992" s="163"/>
      <c r="D992" s="164"/>
      <c r="H992" s="165"/>
      <c r="M992" s="165"/>
      <c r="N992" s="165"/>
      <c r="AQ992" s="151"/>
      <c r="AS992" s="151"/>
    </row>
    <row r="993" spans="1:45" s="140" customFormat="1">
      <c r="A993" s="142"/>
      <c r="B993" s="194"/>
      <c r="C993" s="163"/>
      <c r="D993" s="164"/>
      <c r="H993" s="165"/>
      <c r="M993" s="165"/>
      <c r="N993" s="165"/>
      <c r="AQ993" s="151"/>
      <c r="AS993" s="151"/>
    </row>
    <row r="994" spans="1:45" s="140" customFormat="1">
      <c r="A994" s="142"/>
      <c r="B994" s="194"/>
      <c r="C994" s="163"/>
      <c r="D994" s="164"/>
      <c r="H994" s="165"/>
      <c r="M994" s="165"/>
      <c r="N994" s="165"/>
      <c r="AQ994" s="151"/>
      <c r="AS994" s="151"/>
    </row>
    <row r="995" spans="1:45" s="140" customFormat="1">
      <c r="A995" s="142"/>
      <c r="B995" s="194"/>
      <c r="C995" s="163"/>
      <c r="D995" s="164"/>
      <c r="H995" s="165"/>
      <c r="M995" s="165"/>
      <c r="N995" s="165"/>
      <c r="AQ995" s="151"/>
      <c r="AS995" s="151"/>
    </row>
    <row r="996" spans="1:45" s="140" customFormat="1">
      <c r="A996" s="142"/>
      <c r="B996" s="194"/>
      <c r="C996" s="163"/>
      <c r="D996" s="164"/>
      <c r="H996" s="165"/>
      <c r="M996" s="165"/>
      <c r="N996" s="165"/>
      <c r="AQ996" s="151"/>
      <c r="AS996" s="151"/>
    </row>
    <row r="997" spans="1:45" s="140" customFormat="1">
      <c r="A997" s="142"/>
      <c r="B997" s="194"/>
      <c r="C997" s="163"/>
      <c r="D997" s="164"/>
      <c r="H997" s="165"/>
      <c r="M997" s="165"/>
      <c r="N997" s="165"/>
      <c r="AQ997" s="151"/>
      <c r="AS997" s="151"/>
    </row>
    <row r="998" spans="1:45" s="140" customFormat="1">
      <c r="A998" s="142"/>
      <c r="B998" s="194"/>
      <c r="C998" s="163"/>
      <c r="D998" s="164"/>
      <c r="H998" s="165"/>
      <c r="M998" s="165"/>
      <c r="N998" s="165"/>
      <c r="AQ998" s="151"/>
      <c r="AS998" s="151"/>
    </row>
    <row r="999" spans="1:45" s="140" customFormat="1">
      <c r="A999" s="142"/>
      <c r="B999" s="194"/>
      <c r="C999" s="163"/>
      <c r="D999" s="164"/>
      <c r="H999" s="165"/>
      <c r="M999" s="165"/>
      <c r="N999" s="165"/>
      <c r="AQ999" s="151"/>
      <c r="AS999" s="151"/>
    </row>
    <row r="1000" spans="1:45" s="140" customFormat="1">
      <c r="A1000" s="142"/>
      <c r="B1000" s="194"/>
      <c r="C1000" s="163"/>
      <c r="D1000" s="164"/>
      <c r="H1000" s="165"/>
      <c r="M1000" s="165"/>
      <c r="N1000" s="165"/>
      <c r="AQ1000" s="151"/>
      <c r="AS1000" s="151"/>
    </row>
    <row r="1001" spans="1:45" s="140" customFormat="1">
      <c r="A1001" s="142"/>
      <c r="B1001" s="194"/>
      <c r="C1001" s="163"/>
      <c r="D1001" s="164"/>
      <c r="H1001" s="165"/>
      <c r="M1001" s="165"/>
      <c r="N1001" s="165"/>
      <c r="AQ1001" s="151"/>
      <c r="AS1001" s="151"/>
    </row>
    <row r="1002" spans="1:45" s="140" customFormat="1">
      <c r="A1002" s="142"/>
      <c r="B1002" s="194"/>
      <c r="C1002" s="163"/>
      <c r="D1002" s="164"/>
      <c r="H1002" s="165"/>
      <c r="M1002" s="165"/>
      <c r="N1002" s="165"/>
      <c r="AQ1002" s="151"/>
      <c r="AS1002" s="151"/>
    </row>
    <row r="1003" spans="1:45" s="140" customFormat="1">
      <c r="A1003" s="142"/>
      <c r="B1003" s="194"/>
      <c r="C1003" s="163"/>
      <c r="D1003" s="164"/>
      <c r="H1003" s="165"/>
      <c r="M1003" s="165"/>
      <c r="N1003" s="165"/>
      <c r="AQ1003" s="151"/>
      <c r="AS1003" s="151"/>
    </row>
    <row r="1004" spans="1:45" s="140" customFormat="1">
      <c r="A1004" s="142"/>
      <c r="B1004" s="194"/>
      <c r="C1004" s="163"/>
      <c r="D1004" s="164"/>
      <c r="H1004" s="165"/>
      <c r="M1004" s="165"/>
      <c r="N1004" s="165"/>
      <c r="AQ1004" s="151"/>
      <c r="AS1004" s="151"/>
    </row>
    <row r="1005" spans="1:45" s="140" customFormat="1">
      <c r="A1005" s="142"/>
      <c r="B1005" s="194"/>
      <c r="C1005" s="163"/>
      <c r="D1005" s="164"/>
      <c r="H1005" s="165"/>
      <c r="M1005" s="165"/>
      <c r="N1005" s="165"/>
      <c r="AQ1005" s="151"/>
      <c r="AS1005" s="151"/>
    </row>
    <row r="1006" spans="1:45" s="140" customFormat="1">
      <c r="A1006" s="142"/>
      <c r="B1006" s="194"/>
      <c r="C1006" s="163"/>
      <c r="D1006" s="164"/>
      <c r="H1006" s="165"/>
      <c r="M1006" s="165"/>
      <c r="N1006" s="165"/>
      <c r="AQ1006" s="151"/>
      <c r="AS1006" s="151"/>
    </row>
    <row r="1007" spans="1:45" s="140" customFormat="1">
      <c r="A1007" s="142"/>
      <c r="B1007" s="194"/>
      <c r="C1007" s="163"/>
      <c r="D1007" s="164"/>
      <c r="H1007" s="165"/>
      <c r="M1007" s="165"/>
      <c r="N1007" s="165"/>
      <c r="AQ1007" s="151"/>
      <c r="AS1007" s="151"/>
    </row>
    <row r="1008" spans="1:45" s="140" customFormat="1">
      <c r="A1008" s="142"/>
      <c r="B1008" s="194"/>
      <c r="C1008" s="163"/>
      <c r="D1008" s="164"/>
      <c r="H1008" s="165"/>
      <c r="M1008" s="165"/>
      <c r="N1008" s="165"/>
      <c r="AQ1008" s="151"/>
      <c r="AS1008" s="151"/>
    </row>
    <row r="1009" spans="1:45" s="140" customFormat="1">
      <c r="A1009" s="142"/>
      <c r="B1009" s="194"/>
      <c r="C1009" s="163"/>
      <c r="D1009" s="164"/>
      <c r="H1009" s="165"/>
      <c r="M1009" s="165"/>
      <c r="N1009" s="165"/>
      <c r="AQ1009" s="151"/>
      <c r="AS1009" s="151"/>
    </row>
    <row r="1010" spans="1:45" s="140" customFormat="1">
      <c r="A1010" s="142"/>
      <c r="B1010" s="194"/>
      <c r="C1010" s="163"/>
      <c r="D1010" s="164"/>
      <c r="H1010" s="165"/>
      <c r="M1010" s="165"/>
      <c r="N1010" s="165"/>
      <c r="AQ1010" s="151"/>
      <c r="AS1010" s="151"/>
    </row>
    <row r="1011" spans="1:45" s="140" customFormat="1">
      <c r="A1011" s="142"/>
      <c r="B1011" s="194"/>
      <c r="C1011" s="163"/>
      <c r="D1011" s="164"/>
      <c r="H1011" s="165"/>
      <c r="M1011" s="165"/>
      <c r="N1011" s="165"/>
      <c r="AQ1011" s="151"/>
      <c r="AS1011" s="151"/>
    </row>
    <row r="1012" spans="1:45" s="140" customFormat="1">
      <c r="A1012" s="142"/>
      <c r="B1012" s="194"/>
      <c r="C1012" s="163"/>
      <c r="D1012" s="164"/>
      <c r="H1012" s="165"/>
      <c r="M1012" s="165"/>
      <c r="N1012" s="165"/>
      <c r="AQ1012" s="151"/>
      <c r="AS1012" s="151"/>
    </row>
    <row r="1013" spans="1:45" s="140" customFormat="1">
      <c r="A1013" s="142"/>
      <c r="B1013" s="194"/>
      <c r="C1013" s="163"/>
      <c r="D1013" s="164"/>
      <c r="H1013" s="165"/>
      <c r="M1013" s="165"/>
      <c r="N1013" s="165"/>
      <c r="AQ1013" s="151"/>
      <c r="AS1013" s="151"/>
    </row>
    <row r="1014" spans="1:45" s="140" customFormat="1">
      <c r="A1014" s="142"/>
      <c r="B1014" s="194"/>
      <c r="C1014" s="163"/>
      <c r="D1014" s="164"/>
      <c r="H1014" s="165"/>
      <c r="M1014" s="165"/>
      <c r="N1014" s="165"/>
      <c r="AQ1014" s="151"/>
      <c r="AS1014" s="151"/>
    </row>
    <row r="1015" spans="1:45" s="140" customFormat="1">
      <c r="A1015" s="142"/>
      <c r="B1015" s="194"/>
      <c r="C1015" s="163"/>
      <c r="D1015" s="164"/>
      <c r="H1015" s="165"/>
      <c r="M1015" s="165"/>
      <c r="N1015" s="165"/>
      <c r="AQ1015" s="151"/>
      <c r="AS1015" s="151"/>
    </row>
    <row r="1016" spans="1:45" s="140" customFormat="1">
      <c r="A1016" s="142"/>
      <c r="B1016" s="194"/>
      <c r="C1016" s="163"/>
      <c r="D1016" s="164"/>
      <c r="H1016" s="165"/>
      <c r="M1016" s="165"/>
      <c r="N1016" s="165"/>
      <c r="AQ1016" s="151"/>
      <c r="AS1016" s="151"/>
    </row>
    <row r="1017" spans="1:45" s="140" customFormat="1">
      <c r="A1017" s="142"/>
      <c r="B1017" s="194"/>
      <c r="C1017" s="163"/>
      <c r="D1017" s="164"/>
      <c r="H1017" s="165"/>
      <c r="M1017" s="165"/>
      <c r="N1017" s="165"/>
      <c r="AQ1017" s="151"/>
      <c r="AS1017" s="151"/>
    </row>
    <row r="1018" spans="1:45" s="140" customFormat="1">
      <c r="A1018" s="142"/>
      <c r="B1018" s="194"/>
      <c r="C1018" s="163"/>
      <c r="D1018" s="164"/>
      <c r="H1018" s="165"/>
      <c r="M1018" s="165"/>
      <c r="N1018" s="165"/>
      <c r="AQ1018" s="151"/>
      <c r="AS1018" s="151"/>
    </row>
    <row r="1019" spans="1:45" s="140" customFormat="1">
      <c r="A1019" s="142"/>
      <c r="B1019" s="194"/>
      <c r="C1019" s="163"/>
      <c r="D1019" s="164"/>
      <c r="H1019" s="165"/>
      <c r="M1019" s="165"/>
      <c r="N1019" s="165"/>
      <c r="AQ1019" s="151"/>
      <c r="AS1019" s="151"/>
    </row>
    <row r="1020" spans="1:45" s="140" customFormat="1">
      <c r="A1020" s="142"/>
      <c r="B1020" s="194"/>
      <c r="C1020" s="163"/>
      <c r="D1020" s="164"/>
      <c r="H1020" s="165"/>
      <c r="M1020" s="165"/>
      <c r="N1020" s="165"/>
      <c r="AQ1020" s="151"/>
      <c r="AS1020" s="151"/>
    </row>
    <row r="1021" spans="1:45" s="140" customFormat="1">
      <c r="A1021" s="142"/>
      <c r="B1021" s="194"/>
      <c r="C1021" s="163"/>
      <c r="D1021" s="164"/>
      <c r="H1021" s="165"/>
      <c r="M1021" s="165"/>
      <c r="N1021" s="165"/>
      <c r="AQ1021" s="151"/>
      <c r="AS1021" s="151"/>
    </row>
    <row r="1022" spans="1:45" s="140" customFormat="1">
      <c r="A1022" s="142"/>
      <c r="B1022" s="194"/>
      <c r="C1022" s="163"/>
      <c r="D1022" s="164"/>
      <c r="H1022" s="165"/>
      <c r="M1022" s="165"/>
      <c r="N1022" s="165"/>
      <c r="AQ1022" s="151"/>
      <c r="AS1022" s="151"/>
    </row>
    <row r="1023" spans="1:45" s="140" customFormat="1">
      <c r="A1023" s="142"/>
      <c r="B1023" s="194"/>
      <c r="C1023" s="163"/>
      <c r="D1023" s="164"/>
      <c r="H1023" s="165"/>
      <c r="M1023" s="165"/>
      <c r="N1023" s="165"/>
      <c r="AQ1023" s="151"/>
      <c r="AS1023" s="151"/>
    </row>
    <row r="1024" spans="1:45" s="140" customFormat="1">
      <c r="A1024" s="142"/>
      <c r="B1024" s="194"/>
      <c r="C1024" s="163"/>
      <c r="D1024" s="164"/>
      <c r="H1024" s="165"/>
      <c r="M1024" s="165"/>
      <c r="N1024" s="165"/>
      <c r="AQ1024" s="151"/>
      <c r="AS1024" s="151"/>
    </row>
    <row r="1025" spans="1:45" s="140" customFormat="1">
      <c r="A1025" s="142"/>
      <c r="B1025" s="194"/>
      <c r="C1025" s="163"/>
      <c r="D1025" s="164"/>
      <c r="H1025" s="165"/>
      <c r="M1025" s="165"/>
      <c r="N1025" s="165"/>
      <c r="AQ1025" s="151"/>
      <c r="AS1025" s="151"/>
    </row>
    <row r="1026" spans="1:45" s="140" customFormat="1">
      <c r="A1026" s="142"/>
      <c r="B1026" s="194"/>
      <c r="C1026" s="163"/>
      <c r="D1026" s="164"/>
      <c r="H1026" s="165"/>
      <c r="M1026" s="165"/>
      <c r="N1026" s="165"/>
      <c r="AQ1026" s="151"/>
      <c r="AS1026" s="151"/>
    </row>
    <row r="1027" spans="1:45" s="140" customFormat="1">
      <c r="A1027" s="142"/>
      <c r="B1027" s="194"/>
      <c r="C1027" s="163"/>
      <c r="D1027" s="164"/>
      <c r="H1027" s="165"/>
      <c r="M1027" s="165"/>
      <c r="N1027" s="165"/>
      <c r="AQ1027" s="151"/>
      <c r="AS1027" s="151"/>
    </row>
    <row r="1028" spans="1:45" s="140" customFormat="1">
      <c r="A1028" s="142"/>
      <c r="B1028" s="194"/>
      <c r="C1028" s="163"/>
      <c r="D1028" s="164"/>
      <c r="H1028" s="165"/>
      <c r="M1028" s="165"/>
      <c r="N1028" s="165"/>
      <c r="AQ1028" s="151"/>
      <c r="AS1028" s="151"/>
    </row>
    <row r="1029" spans="1:45" s="140" customFormat="1">
      <c r="A1029" s="142"/>
      <c r="B1029" s="194"/>
      <c r="C1029" s="163"/>
      <c r="D1029" s="164"/>
      <c r="H1029" s="165"/>
      <c r="M1029" s="165"/>
      <c r="N1029" s="165"/>
      <c r="AQ1029" s="151"/>
      <c r="AS1029" s="151"/>
    </row>
    <row r="1030" spans="1:45" s="140" customFormat="1">
      <c r="A1030" s="142"/>
      <c r="B1030" s="194"/>
      <c r="C1030" s="163"/>
      <c r="D1030" s="164"/>
      <c r="H1030" s="165"/>
      <c r="M1030" s="165"/>
      <c r="N1030" s="165"/>
      <c r="AQ1030" s="151"/>
      <c r="AS1030" s="151"/>
    </row>
    <row r="1031" spans="1:45" s="140" customFormat="1">
      <c r="A1031" s="142"/>
      <c r="B1031" s="194"/>
      <c r="C1031" s="163"/>
      <c r="D1031" s="164"/>
      <c r="H1031" s="165"/>
      <c r="M1031" s="165"/>
      <c r="N1031" s="165"/>
      <c r="AQ1031" s="151"/>
      <c r="AS1031" s="151"/>
    </row>
    <row r="1032" spans="1:45" s="140" customFormat="1">
      <c r="A1032" s="142"/>
      <c r="B1032" s="194"/>
      <c r="C1032" s="163"/>
      <c r="D1032" s="164"/>
      <c r="H1032" s="165"/>
      <c r="M1032" s="165"/>
      <c r="N1032" s="165"/>
      <c r="AQ1032" s="151"/>
      <c r="AS1032" s="151"/>
    </row>
    <row r="1033" spans="1:45" s="140" customFormat="1">
      <c r="A1033" s="142"/>
      <c r="B1033" s="194"/>
      <c r="C1033" s="163"/>
      <c r="D1033" s="164"/>
      <c r="H1033" s="165"/>
      <c r="M1033" s="165"/>
      <c r="N1033" s="165"/>
      <c r="AQ1033" s="151"/>
      <c r="AS1033" s="151"/>
    </row>
    <row r="1034" spans="1:45" s="140" customFormat="1">
      <c r="A1034" s="142"/>
      <c r="B1034" s="194"/>
      <c r="C1034" s="163"/>
      <c r="D1034" s="164"/>
      <c r="H1034" s="165"/>
      <c r="M1034" s="165"/>
      <c r="N1034" s="165"/>
      <c r="AQ1034" s="151"/>
      <c r="AS1034" s="151"/>
    </row>
    <row r="1035" spans="1:45" s="140" customFormat="1">
      <c r="A1035" s="142"/>
      <c r="B1035" s="194"/>
      <c r="C1035" s="163"/>
      <c r="D1035" s="164"/>
      <c r="H1035" s="165"/>
      <c r="M1035" s="165"/>
      <c r="N1035" s="165"/>
      <c r="AQ1035" s="151"/>
      <c r="AS1035" s="151"/>
    </row>
    <row r="1036" spans="1:45" s="140" customFormat="1">
      <c r="A1036" s="142"/>
      <c r="B1036" s="194"/>
      <c r="C1036" s="163"/>
      <c r="D1036" s="164"/>
      <c r="H1036" s="165"/>
      <c r="M1036" s="165"/>
      <c r="N1036" s="165"/>
      <c r="AQ1036" s="151"/>
      <c r="AS1036" s="151"/>
    </row>
    <row r="1037" spans="1:45" s="140" customFormat="1">
      <c r="A1037" s="142"/>
      <c r="B1037" s="194"/>
      <c r="C1037" s="163"/>
      <c r="D1037" s="164"/>
      <c r="H1037" s="165"/>
      <c r="M1037" s="165"/>
      <c r="N1037" s="165"/>
      <c r="AQ1037" s="151"/>
      <c r="AS1037" s="151"/>
    </row>
    <row r="1038" spans="1:45" s="140" customFormat="1">
      <c r="A1038" s="142"/>
      <c r="B1038" s="194"/>
      <c r="C1038" s="163"/>
      <c r="D1038" s="164"/>
      <c r="H1038" s="165"/>
      <c r="M1038" s="165"/>
      <c r="N1038" s="165"/>
      <c r="AQ1038" s="151"/>
      <c r="AS1038" s="151"/>
    </row>
    <row r="1039" spans="1:45" s="140" customFormat="1">
      <c r="A1039" s="142"/>
      <c r="B1039" s="194"/>
      <c r="C1039" s="163"/>
      <c r="D1039" s="164"/>
      <c r="H1039" s="165"/>
      <c r="M1039" s="165"/>
      <c r="N1039" s="165"/>
      <c r="AQ1039" s="151"/>
      <c r="AS1039" s="151"/>
    </row>
    <row r="1040" spans="1:45" s="140" customFormat="1">
      <c r="A1040" s="142"/>
      <c r="B1040" s="194"/>
      <c r="C1040" s="163"/>
      <c r="D1040" s="164"/>
      <c r="H1040" s="165"/>
      <c r="M1040" s="165"/>
      <c r="N1040" s="165"/>
      <c r="AQ1040" s="151"/>
      <c r="AS1040" s="151"/>
    </row>
    <row r="1041" spans="1:45" s="140" customFormat="1">
      <c r="A1041" s="142"/>
      <c r="B1041" s="194"/>
      <c r="C1041" s="163"/>
      <c r="D1041" s="164"/>
      <c r="H1041" s="165"/>
      <c r="M1041" s="165"/>
      <c r="N1041" s="165"/>
      <c r="AQ1041" s="151"/>
      <c r="AS1041" s="151"/>
    </row>
    <row r="1042" spans="1:45" s="140" customFormat="1">
      <c r="A1042" s="142"/>
      <c r="B1042" s="194"/>
      <c r="C1042" s="163"/>
      <c r="D1042" s="164"/>
      <c r="H1042" s="165"/>
      <c r="M1042" s="165"/>
      <c r="N1042" s="165"/>
      <c r="AQ1042" s="151"/>
      <c r="AS1042" s="151"/>
    </row>
    <row r="1043" spans="1:45" s="140" customFormat="1">
      <c r="A1043" s="142"/>
      <c r="B1043" s="194"/>
      <c r="C1043" s="163"/>
      <c r="D1043" s="164"/>
      <c r="H1043" s="165"/>
      <c r="M1043" s="165"/>
      <c r="N1043" s="165"/>
      <c r="AQ1043" s="151"/>
      <c r="AS1043" s="151"/>
    </row>
    <row r="1044" spans="1:45" s="140" customFormat="1">
      <c r="A1044" s="142"/>
      <c r="B1044" s="194"/>
      <c r="C1044" s="163"/>
      <c r="D1044" s="164"/>
      <c r="H1044" s="165"/>
      <c r="M1044" s="165"/>
      <c r="N1044" s="165"/>
      <c r="AQ1044" s="151"/>
      <c r="AS1044" s="151"/>
    </row>
    <row r="1045" spans="1:45" s="140" customFormat="1">
      <c r="A1045" s="142"/>
      <c r="B1045" s="194"/>
      <c r="C1045" s="163"/>
      <c r="D1045" s="164"/>
      <c r="H1045" s="165"/>
      <c r="M1045" s="165"/>
      <c r="N1045" s="165"/>
      <c r="AQ1045" s="151"/>
      <c r="AS1045" s="151"/>
    </row>
    <row r="1046" spans="1:45" s="140" customFormat="1">
      <c r="A1046" s="142"/>
      <c r="B1046" s="194"/>
      <c r="C1046" s="163"/>
      <c r="D1046" s="164"/>
      <c r="H1046" s="165"/>
      <c r="M1046" s="165"/>
      <c r="N1046" s="165"/>
      <c r="AQ1046" s="151"/>
      <c r="AS1046" s="151"/>
    </row>
    <row r="1047" spans="1:45" s="140" customFormat="1">
      <c r="A1047" s="142"/>
      <c r="B1047" s="194"/>
      <c r="C1047" s="163"/>
      <c r="D1047" s="164"/>
      <c r="H1047" s="165"/>
      <c r="M1047" s="165"/>
      <c r="N1047" s="165"/>
      <c r="AQ1047" s="151"/>
      <c r="AS1047" s="151"/>
    </row>
    <row r="1048" spans="1:45" s="140" customFormat="1">
      <c r="A1048" s="142"/>
      <c r="B1048" s="194"/>
      <c r="C1048" s="163"/>
      <c r="D1048" s="164"/>
      <c r="H1048" s="165"/>
      <c r="M1048" s="165"/>
      <c r="N1048" s="165"/>
      <c r="AQ1048" s="151"/>
      <c r="AS1048" s="151"/>
    </row>
    <row r="1049" spans="1:45" s="140" customFormat="1">
      <c r="A1049" s="142"/>
      <c r="B1049" s="194"/>
      <c r="C1049" s="163"/>
      <c r="D1049" s="164"/>
      <c r="H1049" s="165"/>
      <c r="M1049" s="165"/>
      <c r="N1049" s="165"/>
      <c r="AQ1049" s="151"/>
      <c r="AS1049" s="151"/>
    </row>
    <row r="1050" spans="1:45" s="140" customFormat="1">
      <c r="A1050" s="142"/>
      <c r="B1050" s="194"/>
      <c r="C1050" s="163"/>
      <c r="D1050" s="164"/>
      <c r="H1050" s="165"/>
      <c r="M1050" s="165"/>
      <c r="N1050" s="165"/>
      <c r="AQ1050" s="151"/>
      <c r="AS1050" s="151"/>
    </row>
    <row r="1051" spans="1:45" s="140" customFormat="1">
      <c r="A1051" s="142"/>
      <c r="B1051" s="194"/>
      <c r="C1051" s="163"/>
      <c r="D1051" s="164"/>
      <c r="H1051" s="165"/>
      <c r="M1051" s="165"/>
      <c r="N1051" s="165"/>
      <c r="AQ1051" s="151"/>
      <c r="AS1051" s="151"/>
    </row>
    <row r="1052" spans="1:45" s="140" customFormat="1">
      <c r="A1052" s="142"/>
      <c r="B1052" s="194"/>
      <c r="C1052" s="163"/>
      <c r="D1052" s="164"/>
      <c r="H1052" s="165"/>
      <c r="M1052" s="165"/>
      <c r="N1052" s="165"/>
      <c r="AQ1052" s="151"/>
      <c r="AS1052" s="151"/>
    </row>
    <row r="1053" spans="1:45" s="140" customFormat="1">
      <c r="A1053" s="142"/>
      <c r="B1053" s="194"/>
      <c r="C1053" s="163"/>
      <c r="D1053" s="164"/>
      <c r="H1053" s="165"/>
      <c r="M1053" s="165"/>
      <c r="N1053" s="165"/>
      <c r="AQ1053" s="151"/>
      <c r="AS1053" s="151"/>
    </row>
    <row r="1054" spans="1:45" s="140" customFormat="1">
      <c r="A1054" s="142"/>
      <c r="B1054" s="194"/>
      <c r="C1054" s="163"/>
      <c r="D1054" s="164"/>
      <c r="H1054" s="165"/>
      <c r="M1054" s="165"/>
      <c r="N1054" s="165"/>
      <c r="AQ1054" s="151"/>
      <c r="AS1054" s="151"/>
    </row>
    <row r="1055" spans="1:45" s="140" customFormat="1">
      <c r="A1055" s="142"/>
      <c r="B1055" s="194"/>
      <c r="C1055" s="163"/>
      <c r="D1055" s="164"/>
      <c r="H1055" s="165"/>
      <c r="M1055" s="165"/>
      <c r="N1055" s="165"/>
      <c r="AQ1055" s="151"/>
      <c r="AS1055" s="151"/>
    </row>
    <row r="1056" spans="1:45" s="140" customFormat="1">
      <c r="A1056" s="142"/>
      <c r="B1056" s="194"/>
      <c r="C1056" s="163"/>
      <c r="D1056" s="164"/>
      <c r="H1056" s="165"/>
      <c r="M1056" s="165"/>
      <c r="N1056" s="165"/>
      <c r="AQ1056" s="151"/>
      <c r="AS1056" s="151"/>
    </row>
    <row r="1057" spans="1:45" s="140" customFormat="1">
      <c r="A1057" s="142"/>
      <c r="B1057" s="194"/>
      <c r="C1057" s="163"/>
      <c r="D1057" s="164"/>
      <c r="H1057" s="165"/>
      <c r="M1057" s="165"/>
      <c r="N1057" s="165"/>
      <c r="AQ1057" s="151"/>
      <c r="AS1057" s="151"/>
    </row>
    <row r="1058" spans="1:45" s="140" customFormat="1">
      <c r="A1058" s="142"/>
      <c r="B1058" s="194"/>
      <c r="C1058" s="163"/>
      <c r="D1058" s="164"/>
      <c r="H1058" s="165"/>
      <c r="M1058" s="165"/>
      <c r="N1058" s="165"/>
      <c r="AQ1058" s="151"/>
      <c r="AS1058" s="151"/>
    </row>
    <row r="1059" spans="1:45" s="140" customFormat="1">
      <c r="A1059" s="142"/>
      <c r="B1059" s="194"/>
      <c r="C1059" s="163"/>
      <c r="D1059" s="164"/>
      <c r="H1059" s="165"/>
      <c r="M1059" s="165"/>
      <c r="N1059" s="165"/>
      <c r="AQ1059" s="151"/>
      <c r="AS1059" s="151"/>
    </row>
    <row r="1060" spans="1:45" s="140" customFormat="1">
      <c r="A1060" s="142"/>
      <c r="B1060" s="194"/>
      <c r="C1060" s="163"/>
      <c r="D1060" s="164"/>
      <c r="H1060" s="165"/>
      <c r="M1060" s="165"/>
      <c r="N1060" s="165"/>
      <c r="AQ1060" s="151"/>
      <c r="AS1060" s="151"/>
    </row>
    <row r="1061" spans="1:45" s="140" customFormat="1">
      <c r="A1061" s="142"/>
      <c r="B1061" s="194"/>
      <c r="C1061" s="163"/>
      <c r="D1061" s="164"/>
      <c r="H1061" s="165"/>
      <c r="M1061" s="165"/>
      <c r="N1061" s="165"/>
      <c r="AQ1061" s="151"/>
      <c r="AS1061" s="151"/>
    </row>
    <row r="1062" spans="1:45" s="140" customFormat="1">
      <c r="A1062" s="142"/>
      <c r="B1062" s="194"/>
      <c r="C1062" s="163"/>
      <c r="D1062" s="164"/>
      <c r="H1062" s="165"/>
      <c r="M1062" s="165"/>
      <c r="N1062" s="165"/>
      <c r="AQ1062" s="151"/>
      <c r="AS1062" s="151"/>
    </row>
    <row r="1063" spans="1:45" s="140" customFormat="1">
      <c r="A1063" s="142"/>
      <c r="B1063" s="194"/>
      <c r="C1063" s="163"/>
      <c r="D1063" s="164"/>
      <c r="H1063" s="165"/>
      <c r="M1063" s="165"/>
      <c r="N1063" s="165"/>
      <c r="AQ1063" s="151"/>
      <c r="AS1063" s="151"/>
    </row>
    <row r="1064" spans="1:45" s="140" customFormat="1">
      <c r="A1064" s="142"/>
      <c r="B1064" s="194"/>
      <c r="C1064" s="163"/>
      <c r="D1064" s="164"/>
      <c r="H1064" s="165"/>
      <c r="M1064" s="165"/>
      <c r="N1064" s="165"/>
      <c r="AQ1064" s="151"/>
      <c r="AS1064" s="151"/>
    </row>
    <row r="1065" spans="1:45" s="140" customFormat="1">
      <c r="A1065" s="142"/>
      <c r="B1065" s="194"/>
      <c r="C1065" s="163"/>
      <c r="D1065" s="164"/>
      <c r="H1065" s="165"/>
      <c r="M1065" s="165"/>
      <c r="N1065" s="165"/>
      <c r="AQ1065" s="151"/>
      <c r="AS1065" s="151"/>
    </row>
    <row r="1066" spans="1:45" s="140" customFormat="1">
      <c r="A1066" s="142"/>
      <c r="B1066" s="194"/>
      <c r="C1066" s="163"/>
      <c r="D1066" s="164"/>
      <c r="H1066" s="165"/>
      <c r="M1066" s="165"/>
      <c r="N1066" s="165"/>
      <c r="AQ1066" s="151"/>
      <c r="AS1066" s="151"/>
    </row>
    <row r="1067" spans="1:45" s="140" customFormat="1">
      <c r="A1067" s="142"/>
      <c r="B1067" s="194"/>
      <c r="C1067" s="163"/>
      <c r="D1067" s="164"/>
      <c r="H1067" s="165"/>
      <c r="M1067" s="165"/>
      <c r="N1067" s="165"/>
      <c r="AQ1067" s="151"/>
      <c r="AS1067" s="151"/>
    </row>
    <row r="1068" spans="1:45" s="140" customFormat="1">
      <c r="A1068" s="142"/>
      <c r="B1068" s="194"/>
      <c r="C1068" s="163"/>
      <c r="D1068" s="164"/>
      <c r="H1068" s="165"/>
      <c r="M1068" s="165"/>
      <c r="N1068" s="165"/>
      <c r="AQ1068" s="151"/>
      <c r="AS1068" s="151"/>
    </row>
    <row r="1069" spans="1:45" s="140" customFormat="1">
      <c r="A1069" s="142"/>
      <c r="B1069" s="194"/>
      <c r="C1069" s="163"/>
      <c r="D1069" s="164"/>
      <c r="H1069" s="165"/>
      <c r="M1069" s="165"/>
      <c r="N1069" s="165"/>
      <c r="AQ1069" s="151"/>
      <c r="AS1069" s="151"/>
    </row>
    <row r="1070" spans="1:45" s="140" customFormat="1">
      <c r="A1070" s="142"/>
      <c r="B1070" s="194"/>
      <c r="C1070" s="163"/>
      <c r="D1070" s="164"/>
      <c r="H1070" s="165"/>
      <c r="M1070" s="165"/>
      <c r="N1070" s="165"/>
      <c r="AQ1070" s="151"/>
      <c r="AS1070" s="151"/>
    </row>
    <row r="1071" spans="1:45" s="140" customFormat="1">
      <c r="A1071" s="142"/>
      <c r="B1071" s="194"/>
      <c r="C1071" s="163"/>
      <c r="D1071" s="164"/>
      <c r="H1071" s="165"/>
      <c r="M1071" s="165"/>
      <c r="N1071" s="165"/>
      <c r="AQ1071" s="151"/>
      <c r="AS1071" s="151"/>
    </row>
    <row r="1072" spans="1:45" s="140" customFormat="1">
      <c r="A1072" s="142"/>
      <c r="B1072" s="194"/>
      <c r="C1072" s="163"/>
      <c r="D1072" s="164"/>
      <c r="H1072" s="165"/>
      <c r="M1072" s="165"/>
      <c r="N1072" s="165"/>
      <c r="AQ1072" s="151"/>
      <c r="AS1072" s="151"/>
    </row>
    <row r="1073" spans="1:45" s="140" customFormat="1">
      <c r="A1073" s="142"/>
      <c r="B1073" s="194"/>
      <c r="C1073" s="163"/>
      <c r="D1073" s="164"/>
      <c r="H1073" s="165"/>
      <c r="M1073" s="165"/>
      <c r="N1073" s="165"/>
      <c r="AQ1073" s="151"/>
      <c r="AS1073" s="151"/>
    </row>
    <row r="1074" spans="1:45" s="140" customFormat="1">
      <c r="A1074" s="142"/>
      <c r="B1074" s="194"/>
      <c r="C1074" s="163"/>
      <c r="D1074" s="164"/>
      <c r="H1074" s="165"/>
      <c r="M1074" s="165"/>
      <c r="N1074" s="165"/>
      <c r="AQ1074" s="151"/>
      <c r="AS1074" s="151"/>
    </row>
    <row r="1075" spans="1:45" s="140" customFormat="1">
      <c r="A1075" s="142"/>
      <c r="B1075" s="194"/>
      <c r="C1075" s="163"/>
      <c r="D1075" s="164"/>
      <c r="H1075" s="165"/>
      <c r="M1075" s="165"/>
      <c r="N1075" s="165"/>
      <c r="AQ1075" s="151"/>
      <c r="AS1075" s="151"/>
    </row>
    <row r="1076" spans="1:45" s="140" customFormat="1">
      <c r="A1076" s="142"/>
      <c r="B1076" s="194"/>
      <c r="C1076" s="163"/>
      <c r="D1076" s="164"/>
      <c r="H1076" s="165"/>
      <c r="M1076" s="165"/>
      <c r="N1076" s="165"/>
      <c r="AQ1076" s="151"/>
      <c r="AS1076" s="151"/>
    </row>
    <row r="1077" spans="1:45" s="140" customFormat="1">
      <c r="A1077" s="142"/>
      <c r="B1077" s="194"/>
      <c r="C1077" s="163"/>
      <c r="D1077" s="164"/>
      <c r="H1077" s="165"/>
      <c r="M1077" s="165"/>
      <c r="N1077" s="165"/>
      <c r="AQ1077" s="151"/>
      <c r="AS1077" s="151"/>
    </row>
    <row r="1078" spans="1:45" s="140" customFormat="1">
      <c r="A1078" s="142"/>
      <c r="B1078" s="194"/>
      <c r="C1078" s="163"/>
      <c r="D1078" s="164"/>
      <c r="H1078" s="165"/>
      <c r="M1078" s="165"/>
      <c r="N1078" s="165"/>
      <c r="AQ1078" s="151"/>
      <c r="AS1078" s="151"/>
    </row>
    <row r="1079" spans="1:45" s="140" customFormat="1">
      <c r="A1079" s="142"/>
      <c r="B1079" s="194"/>
      <c r="C1079" s="163"/>
      <c r="D1079" s="164"/>
      <c r="H1079" s="165"/>
      <c r="M1079" s="165"/>
      <c r="N1079" s="165"/>
      <c r="AQ1079" s="151"/>
      <c r="AS1079" s="151"/>
    </row>
    <row r="1080" spans="1:45" s="140" customFormat="1">
      <c r="A1080" s="142"/>
      <c r="B1080" s="194"/>
      <c r="C1080" s="163"/>
      <c r="D1080" s="164"/>
      <c r="H1080" s="165"/>
      <c r="M1080" s="165"/>
      <c r="N1080" s="165"/>
      <c r="AQ1080" s="151"/>
      <c r="AS1080" s="151"/>
    </row>
    <row r="1081" spans="1:45" s="140" customFormat="1">
      <c r="A1081" s="142"/>
      <c r="B1081" s="194"/>
      <c r="C1081" s="163"/>
      <c r="D1081" s="164"/>
      <c r="H1081" s="165"/>
      <c r="M1081" s="165"/>
      <c r="N1081" s="165"/>
      <c r="AQ1081" s="151"/>
      <c r="AS1081" s="151"/>
    </row>
    <row r="1082" spans="1:45" s="140" customFormat="1">
      <c r="A1082" s="142"/>
      <c r="B1082" s="194"/>
      <c r="C1082" s="163"/>
      <c r="D1082" s="164"/>
      <c r="H1082" s="165"/>
      <c r="M1082" s="165"/>
      <c r="N1082" s="165"/>
      <c r="AQ1082" s="151"/>
      <c r="AS1082" s="151"/>
    </row>
    <row r="1083" spans="1:45" s="140" customFormat="1">
      <c r="A1083" s="142"/>
      <c r="B1083" s="194"/>
      <c r="C1083" s="163"/>
      <c r="D1083" s="164"/>
      <c r="H1083" s="165"/>
      <c r="M1083" s="165"/>
      <c r="N1083" s="165"/>
      <c r="AQ1083" s="151"/>
      <c r="AS1083" s="151"/>
    </row>
    <row r="1084" spans="1:45" s="140" customFormat="1">
      <c r="A1084" s="142"/>
      <c r="B1084" s="194"/>
      <c r="C1084" s="163"/>
      <c r="D1084" s="164"/>
      <c r="H1084" s="165"/>
      <c r="M1084" s="165"/>
      <c r="N1084" s="165"/>
      <c r="AQ1084" s="151"/>
      <c r="AS1084" s="151"/>
    </row>
    <row r="1085" spans="1:45" s="140" customFormat="1">
      <c r="A1085" s="142"/>
      <c r="B1085" s="194"/>
      <c r="C1085" s="163"/>
      <c r="D1085" s="164"/>
      <c r="H1085" s="165"/>
      <c r="M1085" s="165"/>
      <c r="N1085" s="165"/>
      <c r="AQ1085" s="151"/>
      <c r="AS1085" s="151"/>
    </row>
    <row r="1086" spans="1:45" s="140" customFormat="1">
      <c r="A1086" s="142"/>
      <c r="B1086" s="194"/>
      <c r="C1086" s="163"/>
      <c r="D1086" s="164"/>
      <c r="H1086" s="165"/>
      <c r="M1086" s="165"/>
      <c r="N1086" s="165"/>
      <c r="AQ1086" s="151"/>
      <c r="AS1086" s="151"/>
    </row>
    <row r="1087" spans="1:45" s="140" customFormat="1">
      <c r="A1087" s="142"/>
      <c r="B1087" s="194"/>
      <c r="C1087" s="163"/>
      <c r="D1087" s="164"/>
      <c r="H1087" s="165"/>
      <c r="M1087" s="165"/>
      <c r="N1087" s="165"/>
      <c r="AQ1087" s="151"/>
      <c r="AS1087" s="151"/>
    </row>
    <row r="1088" spans="1:45" s="140" customFormat="1">
      <c r="A1088" s="142"/>
      <c r="B1088" s="194"/>
      <c r="C1088" s="163"/>
      <c r="D1088" s="164"/>
      <c r="H1088" s="165"/>
      <c r="M1088" s="165"/>
      <c r="N1088" s="165"/>
      <c r="AQ1088" s="151"/>
      <c r="AS1088" s="151"/>
    </row>
    <row r="1089" spans="1:45" s="140" customFormat="1">
      <c r="A1089" s="142"/>
      <c r="B1089" s="194"/>
      <c r="C1089" s="163"/>
      <c r="D1089" s="164"/>
      <c r="H1089" s="165"/>
      <c r="M1089" s="165"/>
      <c r="N1089" s="165"/>
      <c r="AQ1089" s="151"/>
      <c r="AS1089" s="151"/>
    </row>
    <row r="1090" spans="1:45" s="140" customFormat="1">
      <c r="A1090" s="142"/>
      <c r="B1090" s="194"/>
      <c r="C1090" s="163"/>
      <c r="D1090" s="164"/>
      <c r="H1090" s="165"/>
      <c r="M1090" s="165"/>
      <c r="N1090" s="165"/>
      <c r="AQ1090" s="151"/>
      <c r="AS1090" s="151"/>
    </row>
    <row r="1091" spans="1:45" s="140" customFormat="1">
      <c r="A1091" s="142"/>
      <c r="B1091" s="194"/>
      <c r="C1091" s="163"/>
      <c r="D1091" s="164"/>
      <c r="H1091" s="165"/>
      <c r="M1091" s="165"/>
      <c r="N1091" s="165"/>
      <c r="AQ1091" s="151"/>
      <c r="AS1091" s="151"/>
    </row>
    <row r="1092" spans="1:45" s="140" customFormat="1">
      <c r="A1092" s="142"/>
      <c r="B1092" s="194"/>
      <c r="C1092" s="163"/>
      <c r="D1092" s="164"/>
      <c r="H1092" s="165"/>
      <c r="M1092" s="165"/>
      <c r="N1092" s="165"/>
      <c r="AQ1092" s="151"/>
      <c r="AS1092" s="151"/>
    </row>
    <row r="1093" spans="1:45" s="140" customFormat="1">
      <c r="A1093" s="142"/>
      <c r="B1093" s="194"/>
      <c r="C1093" s="163"/>
      <c r="D1093" s="164"/>
      <c r="H1093" s="165"/>
      <c r="M1093" s="165"/>
      <c r="N1093" s="165"/>
      <c r="AQ1093" s="151"/>
      <c r="AS1093" s="151"/>
    </row>
    <row r="1094" spans="1:45" s="140" customFormat="1">
      <c r="A1094" s="142"/>
      <c r="B1094" s="194"/>
      <c r="C1094" s="163"/>
      <c r="D1094" s="164"/>
      <c r="H1094" s="165"/>
      <c r="M1094" s="165"/>
      <c r="N1094" s="165"/>
      <c r="AQ1094" s="151"/>
      <c r="AS1094" s="151"/>
    </row>
    <row r="1095" spans="1:45" s="140" customFormat="1">
      <c r="A1095" s="142"/>
      <c r="B1095" s="194"/>
      <c r="C1095" s="163"/>
      <c r="D1095" s="164"/>
      <c r="H1095" s="165"/>
      <c r="M1095" s="165"/>
      <c r="N1095" s="165"/>
      <c r="AQ1095" s="151"/>
      <c r="AS1095" s="151"/>
    </row>
    <row r="1096" spans="1:45" s="140" customFormat="1">
      <c r="A1096" s="142"/>
      <c r="B1096" s="194"/>
      <c r="C1096" s="163"/>
      <c r="D1096" s="164"/>
      <c r="H1096" s="165"/>
      <c r="M1096" s="165"/>
      <c r="N1096" s="165"/>
      <c r="AQ1096" s="151"/>
      <c r="AS1096" s="151"/>
    </row>
    <row r="1097" spans="1:45" s="140" customFormat="1">
      <c r="A1097" s="142"/>
      <c r="B1097" s="194"/>
      <c r="C1097" s="163"/>
      <c r="D1097" s="164"/>
      <c r="H1097" s="165"/>
      <c r="M1097" s="165"/>
      <c r="N1097" s="165"/>
      <c r="AQ1097" s="151"/>
      <c r="AS1097" s="151"/>
    </row>
    <row r="1098" spans="1:45" s="140" customFormat="1">
      <c r="A1098" s="142"/>
      <c r="B1098" s="194"/>
      <c r="C1098" s="163"/>
      <c r="D1098" s="164"/>
      <c r="H1098" s="165"/>
      <c r="M1098" s="165"/>
      <c r="N1098" s="165"/>
      <c r="AQ1098" s="151"/>
      <c r="AS1098" s="151"/>
    </row>
    <row r="1099" spans="1:45" s="140" customFormat="1">
      <c r="A1099" s="142"/>
      <c r="B1099" s="194"/>
      <c r="C1099" s="163"/>
      <c r="D1099" s="164"/>
      <c r="H1099" s="165"/>
      <c r="M1099" s="165"/>
      <c r="N1099" s="165"/>
      <c r="AQ1099" s="151"/>
      <c r="AS1099" s="151"/>
    </row>
    <row r="1100" spans="1:45" s="140" customFormat="1">
      <c r="A1100" s="142"/>
      <c r="B1100" s="194"/>
      <c r="C1100" s="163"/>
      <c r="D1100" s="164"/>
      <c r="H1100" s="165"/>
      <c r="M1100" s="165"/>
      <c r="N1100" s="165"/>
      <c r="AQ1100" s="151"/>
      <c r="AS1100" s="151"/>
    </row>
    <row r="1101" spans="1:45" s="140" customFormat="1">
      <c r="A1101" s="142"/>
      <c r="B1101" s="194"/>
      <c r="C1101" s="163"/>
      <c r="D1101" s="164"/>
      <c r="H1101" s="165"/>
      <c r="M1101" s="165"/>
      <c r="N1101" s="165"/>
      <c r="AQ1101" s="151"/>
      <c r="AS1101" s="151"/>
    </row>
    <row r="1102" spans="1:45" s="140" customFormat="1">
      <c r="A1102" s="142"/>
      <c r="B1102" s="194"/>
      <c r="C1102" s="163"/>
      <c r="D1102" s="164"/>
      <c r="H1102" s="165"/>
      <c r="M1102" s="165"/>
      <c r="N1102" s="165"/>
      <c r="AQ1102" s="151"/>
      <c r="AS1102" s="151"/>
    </row>
    <row r="1103" spans="1:45" s="140" customFormat="1">
      <c r="A1103" s="142"/>
      <c r="B1103" s="194"/>
      <c r="C1103" s="163"/>
      <c r="D1103" s="164"/>
      <c r="H1103" s="165"/>
      <c r="M1103" s="165"/>
      <c r="N1103" s="165"/>
      <c r="AQ1103" s="151"/>
      <c r="AS1103" s="151"/>
    </row>
    <row r="1104" spans="1:45" s="140" customFormat="1">
      <c r="A1104" s="142"/>
      <c r="B1104" s="194"/>
      <c r="C1104" s="163"/>
      <c r="D1104" s="164"/>
      <c r="H1104" s="165"/>
      <c r="M1104" s="165"/>
      <c r="N1104" s="165"/>
      <c r="AQ1104" s="151"/>
      <c r="AS1104" s="151"/>
    </row>
    <row r="1105" spans="1:45" s="140" customFormat="1">
      <c r="A1105" s="142"/>
      <c r="B1105" s="194"/>
      <c r="C1105" s="163"/>
      <c r="D1105" s="164"/>
      <c r="H1105" s="165"/>
      <c r="M1105" s="165"/>
      <c r="N1105" s="165"/>
      <c r="AQ1105" s="151"/>
      <c r="AS1105" s="151"/>
    </row>
    <row r="1106" spans="1:45" s="140" customFormat="1">
      <c r="A1106" s="142"/>
      <c r="B1106" s="194"/>
      <c r="C1106" s="163"/>
      <c r="D1106" s="164"/>
      <c r="H1106" s="165"/>
      <c r="M1106" s="165"/>
      <c r="N1106" s="165"/>
      <c r="AQ1106" s="151"/>
      <c r="AS1106" s="151"/>
    </row>
    <row r="1107" spans="1:45" s="140" customFormat="1">
      <c r="A1107" s="142"/>
      <c r="B1107" s="194"/>
      <c r="C1107" s="163"/>
      <c r="D1107" s="164"/>
      <c r="H1107" s="165"/>
      <c r="M1107" s="165"/>
      <c r="N1107" s="165"/>
      <c r="AQ1107" s="151"/>
      <c r="AS1107" s="151"/>
    </row>
    <row r="1108" spans="1:45" s="140" customFormat="1">
      <c r="A1108" s="142"/>
      <c r="B1108" s="194"/>
      <c r="C1108" s="163"/>
      <c r="D1108" s="164"/>
      <c r="H1108" s="165"/>
      <c r="M1108" s="165"/>
      <c r="N1108" s="165"/>
      <c r="AQ1108" s="151"/>
      <c r="AS1108" s="151"/>
    </row>
    <row r="1109" spans="1:45" s="140" customFormat="1">
      <c r="A1109" s="142"/>
      <c r="B1109" s="194"/>
      <c r="C1109" s="163"/>
      <c r="D1109" s="164"/>
      <c r="H1109" s="165"/>
      <c r="M1109" s="165"/>
      <c r="N1109" s="165"/>
      <c r="AQ1109" s="151"/>
      <c r="AS1109" s="151"/>
    </row>
    <row r="1110" spans="1:45" s="140" customFormat="1">
      <c r="A1110" s="142"/>
      <c r="B1110" s="194"/>
      <c r="C1110" s="163"/>
      <c r="D1110" s="164"/>
      <c r="H1110" s="165"/>
      <c r="M1110" s="165"/>
      <c r="N1110" s="165"/>
      <c r="AQ1110" s="151"/>
      <c r="AS1110" s="151"/>
    </row>
    <row r="1111" spans="1:45" s="140" customFormat="1">
      <c r="A1111" s="142"/>
      <c r="B1111" s="194"/>
      <c r="C1111" s="163"/>
      <c r="D1111" s="164"/>
      <c r="H1111" s="165"/>
      <c r="M1111" s="165"/>
      <c r="N1111" s="165"/>
      <c r="AQ1111" s="151"/>
      <c r="AS1111" s="151"/>
    </row>
    <row r="1112" spans="1:45" s="140" customFormat="1">
      <c r="A1112" s="142"/>
      <c r="B1112" s="194"/>
      <c r="C1112" s="163"/>
      <c r="D1112" s="164"/>
      <c r="H1112" s="165"/>
      <c r="M1112" s="165"/>
      <c r="N1112" s="165"/>
      <c r="AQ1112" s="151"/>
      <c r="AS1112" s="151"/>
    </row>
    <row r="1113" spans="1:45" s="140" customFormat="1">
      <c r="A1113" s="142"/>
      <c r="B1113" s="194"/>
      <c r="C1113" s="163"/>
      <c r="D1113" s="164"/>
      <c r="H1113" s="165"/>
      <c r="M1113" s="165"/>
      <c r="N1113" s="165"/>
      <c r="AQ1113" s="151"/>
      <c r="AS1113" s="151"/>
    </row>
    <row r="1114" spans="1:45" s="140" customFormat="1">
      <c r="A1114" s="142"/>
      <c r="B1114" s="194"/>
      <c r="C1114" s="163"/>
      <c r="D1114" s="164"/>
      <c r="H1114" s="165"/>
      <c r="M1114" s="165"/>
      <c r="N1114" s="165"/>
      <c r="AQ1114" s="151"/>
      <c r="AS1114" s="151"/>
    </row>
    <row r="1115" spans="1:45" s="140" customFormat="1">
      <c r="A1115" s="142"/>
      <c r="B1115" s="194"/>
      <c r="C1115" s="163"/>
      <c r="D1115" s="164"/>
      <c r="H1115" s="165"/>
      <c r="M1115" s="165"/>
      <c r="N1115" s="165"/>
      <c r="AQ1115" s="151"/>
      <c r="AS1115" s="151"/>
    </row>
    <row r="1116" spans="1:45" s="140" customFormat="1">
      <c r="A1116" s="142"/>
      <c r="B1116" s="194"/>
      <c r="C1116" s="163"/>
      <c r="D1116" s="164"/>
      <c r="H1116" s="165"/>
      <c r="M1116" s="165"/>
      <c r="N1116" s="165"/>
      <c r="AQ1116" s="151"/>
      <c r="AS1116" s="151"/>
    </row>
    <row r="1117" spans="1:45" s="140" customFormat="1">
      <c r="A1117" s="142"/>
      <c r="B1117" s="194"/>
      <c r="C1117" s="163"/>
      <c r="D1117" s="164"/>
      <c r="H1117" s="165"/>
      <c r="M1117" s="165"/>
      <c r="N1117" s="165"/>
      <c r="AQ1117" s="151"/>
      <c r="AS1117" s="151"/>
    </row>
    <row r="1118" spans="1:45" s="140" customFormat="1">
      <c r="A1118" s="142"/>
      <c r="B1118" s="194"/>
      <c r="C1118" s="163"/>
      <c r="D1118" s="164"/>
      <c r="H1118" s="165"/>
      <c r="M1118" s="165"/>
      <c r="N1118" s="165"/>
      <c r="AQ1118" s="151"/>
      <c r="AS1118" s="151"/>
    </row>
    <row r="1119" spans="1:45" s="140" customFormat="1">
      <c r="A1119" s="142"/>
      <c r="B1119" s="194"/>
      <c r="C1119" s="163"/>
      <c r="D1119" s="164"/>
      <c r="H1119" s="165"/>
      <c r="M1119" s="165"/>
      <c r="N1119" s="165"/>
      <c r="AQ1119" s="151"/>
      <c r="AS1119" s="151"/>
    </row>
    <row r="1120" spans="1:45" s="140" customFormat="1">
      <c r="A1120" s="142"/>
      <c r="B1120" s="194"/>
      <c r="C1120" s="163"/>
      <c r="D1120" s="164"/>
      <c r="H1120" s="165"/>
      <c r="M1120" s="165"/>
      <c r="N1120" s="165"/>
      <c r="AQ1120" s="151"/>
      <c r="AS1120" s="151"/>
    </row>
    <row r="1121" spans="1:45" s="140" customFormat="1">
      <c r="A1121" s="142"/>
      <c r="B1121" s="194"/>
      <c r="C1121" s="163"/>
      <c r="D1121" s="164"/>
      <c r="H1121" s="165"/>
      <c r="M1121" s="165"/>
      <c r="N1121" s="165"/>
      <c r="AQ1121" s="151"/>
      <c r="AS1121" s="151"/>
    </row>
    <row r="1122" spans="1:45" s="140" customFormat="1">
      <c r="A1122" s="142"/>
      <c r="B1122" s="194"/>
      <c r="C1122" s="163"/>
      <c r="D1122" s="164"/>
      <c r="H1122" s="165"/>
      <c r="M1122" s="165"/>
      <c r="N1122" s="165"/>
      <c r="AQ1122" s="151"/>
      <c r="AS1122" s="151"/>
    </row>
    <row r="1123" spans="1:45" s="140" customFormat="1">
      <c r="A1123" s="142"/>
      <c r="B1123" s="194"/>
      <c r="C1123" s="163"/>
      <c r="D1123" s="164"/>
      <c r="H1123" s="165"/>
      <c r="M1123" s="165"/>
      <c r="N1123" s="165"/>
      <c r="AQ1123" s="151"/>
      <c r="AS1123" s="151"/>
    </row>
    <row r="1124" spans="1:45" s="140" customFormat="1">
      <c r="A1124" s="142"/>
      <c r="B1124" s="194"/>
      <c r="C1124" s="163"/>
      <c r="D1124" s="164"/>
      <c r="H1124" s="165"/>
      <c r="M1124" s="165"/>
      <c r="N1124" s="165"/>
      <c r="AQ1124" s="151"/>
      <c r="AS1124" s="151"/>
    </row>
    <row r="1125" spans="1:45" s="140" customFormat="1">
      <c r="A1125" s="142"/>
      <c r="B1125" s="194"/>
      <c r="C1125" s="163"/>
      <c r="D1125" s="164"/>
      <c r="H1125" s="165"/>
      <c r="M1125" s="165"/>
      <c r="N1125" s="165"/>
      <c r="AQ1125" s="151"/>
      <c r="AS1125" s="151"/>
    </row>
    <row r="1126" spans="1:45" s="140" customFormat="1">
      <c r="A1126" s="142"/>
      <c r="B1126" s="194"/>
      <c r="C1126" s="163"/>
      <c r="D1126" s="164"/>
      <c r="H1126" s="165"/>
      <c r="M1126" s="165"/>
      <c r="N1126" s="165"/>
      <c r="AQ1126" s="151"/>
      <c r="AS1126" s="151"/>
    </row>
    <row r="1127" spans="1:45" s="140" customFormat="1">
      <c r="A1127" s="142"/>
      <c r="B1127" s="194"/>
      <c r="C1127" s="163"/>
      <c r="D1127" s="164"/>
      <c r="H1127" s="165"/>
      <c r="M1127" s="165"/>
      <c r="N1127" s="165"/>
      <c r="AQ1127" s="151"/>
      <c r="AS1127" s="151"/>
    </row>
    <row r="1128" spans="1:45" s="140" customFormat="1">
      <c r="A1128" s="142"/>
      <c r="B1128" s="194"/>
      <c r="C1128" s="163"/>
      <c r="D1128" s="164"/>
      <c r="H1128" s="165"/>
      <c r="M1128" s="165"/>
      <c r="N1128" s="165"/>
      <c r="AQ1128" s="151"/>
      <c r="AS1128" s="151"/>
    </row>
    <row r="1129" spans="1:45" s="140" customFormat="1">
      <c r="A1129" s="142"/>
      <c r="B1129" s="194"/>
      <c r="C1129" s="163"/>
      <c r="D1129" s="164"/>
      <c r="H1129" s="165"/>
      <c r="M1129" s="165"/>
      <c r="N1129" s="165"/>
      <c r="AQ1129" s="151"/>
      <c r="AS1129" s="151"/>
    </row>
    <row r="1130" spans="1:45" s="140" customFormat="1">
      <c r="A1130" s="142"/>
      <c r="B1130" s="194"/>
      <c r="C1130" s="163"/>
      <c r="D1130" s="164"/>
      <c r="H1130" s="165"/>
      <c r="M1130" s="165"/>
      <c r="N1130" s="165"/>
      <c r="AQ1130" s="151"/>
      <c r="AS1130" s="151"/>
    </row>
    <row r="1131" spans="1:45" s="140" customFormat="1">
      <c r="A1131" s="142"/>
      <c r="B1131" s="194"/>
      <c r="C1131" s="163"/>
      <c r="D1131" s="164"/>
      <c r="H1131" s="165"/>
      <c r="M1131" s="165"/>
      <c r="N1131" s="165"/>
      <c r="AQ1131" s="151"/>
      <c r="AS1131" s="151"/>
    </row>
    <row r="1132" spans="1:45" s="140" customFormat="1">
      <c r="A1132" s="142"/>
      <c r="B1132" s="194"/>
      <c r="C1132" s="163"/>
      <c r="D1132" s="164"/>
      <c r="H1132" s="165"/>
      <c r="M1132" s="165"/>
      <c r="N1132" s="165"/>
      <c r="AQ1132" s="151"/>
      <c r="AS1132" s="151"/>
    </row>
    <row r="1133" spans="1:45" s="140" customFormat="1">
      <c r="A1133" s="142"/>
      <c r="B1133" s="194"/>
      <c r="C1133" s="163"/>
      <c r="D1133" s="164"/>
      <c r="H1133" s="165"/>
      <c r="M1133" s="165"/>
      <c r="N1133" s="165"/>
      <c r="AQ1133" s="151"/>
      <c r="AS1133" s="151"/>
    </row>
    <row r="1134" spans="1:45" s="140" customFormat="1">
      <c r="A1134" s="142"/>
      <c r="B1134" s="194"/>
      <c r="C1134" s="163"/>
      <c r="D1134" s="164"/>
      <c r="H1134" s="165"/>
      <c r="M1134" s="165"/>
      <c r="N1134" s="165"/>
      <c r="AQ1134" s="151"/>
      <c r="AS1134" s="151"/>
    </row>
    <row r="1135" spans="1:45" s="140" customFormat="1">
      <c r="A1135" s="142"/>
      <c r="B1135" s="194"/>
      <c r="C1135" s="163"/>
      <c r="D1135" s="164"/>
      <c r="H1135" s="165"/>
      <c r="M1135" s="165"/>
      <c r="N1135" s="165"/>
      <c r="AQ1135" s="151"/>
      <c r="AS1135" s="151"/>
    </row>
    <row r="1136" spans="1:45" s="140" customFormat="1">
      <c r="A1136" s="142"/>
      <c r="B1136" s="194"/>
      <c r="C1136" s="163"/>
      <c r="D1136" s="164"/>
      <c r="H1136" s="165"/>
      <c r="M1136" s="165"/>
      <c r="N1136" s="165"/>
      <c r="AQ1136" s="151"/>
      <c r="AS1136" s="151"/>
    </row>
    <row r="1137" spans="1:45" s="140" customFormat="1">
      <c r="A1137" s="142"/>
      <c r="B1137" s="194"/>
      <c r="C1137" s="163"/>
      <c r="D1137" s="164"/>
      <c r="H1137" s="165"/>
      <c r="M1137" s="165"/>
      <c r="N1137" s="165"/>
      <c r="AQ1137" s="151"/>
      <c r="AS1137" s="151"/>
    </row>
    <row r="1138" spans="1:45" s="140" customFormat="1">
      <c r="A1138" s="142"/>
      <c r="B1138" s="194"/>
      <c r="C1138" s="163"/>
      <c r="D1138" s="164"/>
      <c r="H1138" s="165"/>
      <c r="M1138" s="165"/>
      <c r="N1138" s="165"/>
      <c r="AQ1138" s="151"/>
      <c r="AS1138" s="151"/>
    </row>
    <row r="1139" spans="1:45" s="140" customFormat="1">
      <c r="A1139" s="142"/>
      <c r="B1139" s="194"/>
      <c r="C1139" s="163"/>
      <c r="D1139" s="164"/>
      <c r="H1139" s="165"/>
      <c r="M1139" s="165"/>
      <c r="N1139" s="165"/>
      <c r="AQ1139" s="151"/>
      <c r="AS1139" s="151"/>
    </row>
    <row r="1140" spans="1:45" s="140" customFormat="1">
      <c r="A1140" s="142"/>
      <c r="B1140" s="194"/>
      <c r="C1140" s="163"/>
      <c r="D1140" s="164"/>
      <c r="H1140" s="165"/>
      <c r="M1140" s="165"/>
      <c r="N1140" s="165"/>
      <c r="AQ1140" s="151"/>
      <c r="AS1140" s="151"/>
    </row>
    <row r="1141" spans="1:45" s="140" customFormat="1">
      <c r="A1141" s="142"/>
      <c r="B1141" s="194"/>
      <c r="C1141" s="163"/>
      <c r="D1141" s="164"/>
      <c r="H1141" s="165"/>
      <c r="M1141" s="165"/>
      <c r="N1141" s="165"/>
      <c r="AQ1141" s="151"/>
      <c r="AS1141" s="151"/>
    </row>
    <row r="1142" spans="1:45" s="140" customFormat="1">
      <c r="A1142" s="142"/>
      <c r="B1142" s="194"/>
      <c r="C1142" s="163"/>
      <c r="D1142" s="164"/>
      <c r="H1142" s="165"/>
      <c r="M1142" s="165"/>
      <c r="N1142" s="165"/>
      <c r="AQ1142" s="151"/>
      <c r="AS1142" s="151"/>
    </row>
    <row r="1143" spans="1:45" s="140" customFormat="1">
      <c r="A1143" s="142"/>
      <c r="B1143" s="194"/>
      <c r="C1143" s="163"/>
      <c r="D1143" s="164"/>
      <c r="H1143" s="165"/>
      <c r="M1143" s="165"/>
      <c r="N1143" s="165"/>
      <c r="AQ1143" s="151"/>
      <c r="AS1143" s="151"/>
    </row>
    <row r="1144" spans="1:45" s="140" customFormat="1">
      <c r="A1144" s="142"/>
      <c r="B1144" s="194"/>
      <c r="C1144" s="163"/>
      <c r="D1144" s="164"/>
      <c r="H1144" s="165"/>
      <c r="M1144" s="165"/>
      <c r="N1144" s="165"/>
      <c r="AQ1144" s="151"/>
      <c r="AS1144" s="151"/>
    </row>
    <row r="1145" spans="1:45" s="140" customFormat="1">
      <c r="A1145" s="142"/>
      <c r="B1145" s="194"/>
      <c r="C1145" s="163"/>
      <c r="D1145" s="164"/>
      <c r="H1145" s="165"/>
      <c r="M1145" s="165"/>
      <c r="N1145" s="165"/>
      <c r="AQ1145" s="151"/>
      <c r="AS1145" s="151"/>
    </row>
    <row r="1146" spans="1:45" s="140" customFormat="1">
      <c r="A1146" s="142"/>
      <c r="B1146" s="194"/>
      <c r="C1146" s="163"/>
      <c r="D1146" s="164"/>
      <c r="H1146" s="165"/>
      <c r="M1146" s="165"/>
      <c r="N1146" s="165"/>
      <c r="AQ1146" s="151"/>
      <c r="AS1146" s="151"/>
    </row>
    <row r="1147" spans="1:45" s="140" customFormat="1">
      <c r="A1147" s="142"/>
      <c r="B1147" s="194"/>
      <c r="C1147" s="163"/>
      <c r="D1147" s="164"/>
      <c r="H1147" s="165"/>
      <c r="M1147" s="165"/>
      <c r="N1147" s="165"/>
      <c r="AQ1147" s="151"/>
      <c r="AS1147" s="151"/>
    </row>
    <row r="1148" spans="1:45" s="140" customFormat="1">
      <c r="A1148" s="142"/>
      <c r="B1148" s="194"/>
      <c r="C1148" s="163"/>
      <c r="D1148" s="164"/>
      <c r="H1148" s="165"/>
      <c r="M1148" s="165"/>
      <c r="N1148" s="165"/>
      <c r="AQ1148" s="151"/>
      <c r="AS1148" s="151"/>
    </row>
    <row r="1149" spans="1:45" s="140" customFormat="1">
      <c r="A1149" s="142"/>
      <c r="B1149" s="194"/>
      <c r="C1149" s="163"/>
      <c r="D1149" s="164"/>
      <c r="H1149" s="165"/>
      <c r="M1149" s="165"/>
      <c r="N1149" s="165"/>
      <c r="AQ1149" s="151"/>
      <c r="AS1149" s="151"/>
    </row>
    <row r="1150" spans="1:45" s="140" customFormat="1">
      <c r="A1150" s="142"/>
      <c r="B1150" s="194"/>
      <c r="C1150" s="163"/>
      <c r="D1150" s="164"/>
      <c r="H1150" s="165"/>
      <c r="M1150" s="165"/>
      <c r="N1150" s="165"/>
      <c r="AQ1150" s="151"/>
      <c r="AS1150" s="151"/>
    </row>
    <row r="1151" spans="1:45" s="140" customFormat="1">
      <c r="A1151" s="142"/>
      <c r="B1151" s="194"/>
      <c r="C1151" s="163"/>
      <c r="D1151" s="164"/>
      <c r="H1151" s="165"/>
      <c r="M1151" s="165"/>
      <c r="N1151" s="165"/>
      <c r="AQ1151" s="151"/>
      <c r="AS1151" s="151"/>
    </row>
    <row r="1152" spans="1:45" s="140" customFormat="1">
      <c r="A1152" s="142"/>
      <c r="B1152" s="194"/>
      <c r="C1152" s="163"/>
      <c r="D1152" s="164"/>
      <c r="H1152" s="165"/>
      <c r="M1152" s="165"/>
      <c r="N1152" s="165"/>
      <c r="AQ1152" s="151"/>
      <c r="AS1152" s="151"/>
    </row>
    <row r="1153" spans="1:45" s="140" customFormat="1">
      <c r="A1153" s="142"/>
      <c r="B1153" s="194"/>
      <c r="C1153" s="163"/>
      <c r="D1153" s="164"/>
      <c r="H1153" s="165"/>
      <c r="M1153" s="165"/>
      <c r="N1153" s="165"/>
      <c r="AQ1153" s="151"/>
      <c r="AS1153" s="151"/>
    </row>
    <row r="1154" spans="1:45" s="140" customFormat="1">
      <c r="A1154" s="142"/>
      <c r="B1154" s="194"/>
      <c r="C1154" s="163"/>
      <c r="D1154" s="164"/>
      <c r="H1154" s="165"/>
      <c r="M1154" s="165"/>
      <c r="N1154" s="165"/>
      <c r="AQ1154" s="151"/>
      <c r="AS1154" s="151"/>
    </row>
    <row r="1155" spans="1:45" s="140" customFormat="1">
      <c r="A1155" s="142"/>
      <c r="B1155" s="194"/>
      <c r="C1155" s="163"/>
      <c r="D1155" s="164"/>
      <c r="H1155" s="165"/>
      <c r="M1155" s="165"/>
      <c r="N1155" s="165"/>
      <c r="AQ1155" s="151"/>
      <c r="AS1155" s="151"/>
    </row>
    <row r="1156" spans="1:45" s="140" customFormat="1">
      <c r="A1156" s="142"/>
      <c r="B1156" s="194"/>
      <c r="C1156" s="163"/>
      <c r="D1156" s="164"/>
      <c r="H1156" s="165"/>
      <c r="M1156" s="165"/>
      <c r="N1156" s="165"/>
      <c r="AQ1156" s="151"/>
      <c r="AS1156" s="151"/>
    </row>
    <row r="1157" spans="1:45" s="140" customFormat="1">
      <c r="A1157" s="142"/>
      <c r="B1157" s="194"/>
      <c r="C1157" s="163"/>
      <c r="D1157" s="164"/>
      <c r="H1157" s="165"/>
      <c r="M1157" s="165"/>
      <c r="N1157" s="165"/>
      <c r="AQ1157" s="151"/>
      <c r="AS1157" s="151"/>
    </row>
    <row r="1158" spans="1:45" s="140" customFormat="1">
      <c r="A1158" s="142"/>
      <c r="B1158" s="194"/>
      <c r="C1158" s="163"/>
      <c r="D1158" s="164"/>
      <c r="H1158" s="165"/>
      <c r="M1158" s="165"/>
      <c r="N1158" s="165"/>
      <c r="AQ1158" s="151"/>
      <c r="AS1158" s="151"/>
    </row>
    <row r="1159" spans="1:45" s="140" customFormat="1">
      <c r="A1159" s="142"/>
      <c r="B1159" s="194"/>
      <c r="C1159" s="163"/>
      <c r="D1159" s="164"/>
      <c r="H1159" s="165"/>
      <c r="M1159" s="165"/>
      <c r="N1159" s="165"/>
      <c r="AQ1159" s="151"/>
      <c r="AS1159" s="151"/>
    </row>
    <row r="1160" spans="1:45" s="140" customFormat="1">
      <c r="A1160" s="142"/>
      <c r="B1160" s="194"/>
      <c r="C1160" s="163"/>
      <c r="D1160" s="164"/>
      <c r="H1160" s="165"/>
      <c r="M1160" s="165"/>
      <c r="N1160" s="165"/>
      <c r="AQ1160" s="151"/>
      <c r="AS1160" s="151"/>
    </row>
    <row r="1161" spans="1:45" s="140" customFormat="1">
      <c r="A1161" s="142"/>
      <c r="B1161" s="194"/>
      <c r="C1161" s="163"/>
      <c r="D1161" s="164"/>
      <c r="H1161" s="165"/>
      <c r="M1161" s="165"/>
      <c r="N1161" s="165"/>
      <c r="AQ1161" s="151"/>
      <c r="AS1161" s="151"/>
    </row>
    <row r="1162" spans="1:45" s="140" customFormat="1">
      <c r="A1162" s="142"/>
      <c r="B1162" s="194"/>
      <c r="C1162" s="163"/>
      <c r="D1162" s="164"/>
      <c r="H1162" s="165"/>
      <c r="M1162" s="165"/>
      <c r="N1162" s="165"/>
      <c r="AQ1162" s="151"/>
      <c r="AS1162" s="151"/>
    </row>
    <row r="1163" spans="1:45" s="140" customFormat="1">
      <c r="A1163" s="142"/>
      <c r="B1163" s="194"/>
      <c r="C1163" s="163"/>
      <c r="D1163" s="164"/>
      <c r="H1163" s="165"/>
      <c r="M1163" s="165"/>
      <c r="N1163" s="165"/>
      <c r="AQ1163" s="151"/>
      <c r="AS1163" s="151"/>
    </row>
    <row r="1164" spans="1:45" s="140" customFormat="1">
      <c r="A1164" s="142"/>
      <c r="B1164" s="194"/>
      <c r="C1164" s="163"/>
      <c r="D1164" s="164"/>
      <c r="H1164" s="165"/>
      <c r="M1164" s="165"/>
      <c r="N1164" s="165"/>
      <c r="AQ1164" s="151"/>
      <c r="AS1164" s="151"/>
    </row>
    <row r="1165" spans="1:45" s="140" customFormat="1">
      <c r="A1165" s="142"/>
      <c r="B1165" s="194"/>
      <c r="C1165" s="163"/>
      <c r="D1165" s="164"/>
      <c r="H1165" s="165"/>
      <c r="M1165" s="165"/>
      <c r="N1165" s="165"/>
      <c r="AQ1165" s="151"/>
      <c r="AS1165" s="151"/>
    </row>
    <row r="1166" spans="1:45" s="140" customFormat="1">
      <c r="A1166" s="142"/>
      <c r="B1166" s="194"/>
      <c r="C1166" s="163"/>
      <c r="D1166" s="164"/>
      <c r="H1166" s="165"/>
      <c r="M1166" s="165"/>
      <c r="N1166" s="165"/>
      <c r="AQ1166" s="151"/>
      <c r="AS1166" s="151"/>
    </row>
    <row r="1167" spans="1:45" s="140" customFormat="1">
      <c r="A1167" s="142"/>
      <c r="B1167" s="194"/>
      <c r="C1167" s="163"/>
      <c r="D1167" s="164"/>
      <c r="H1167" s="165"/>
      <c r="M1167" s="165"/>
      <c r="N1167" s="165"/>
      <c r="AQ1167" s="151"/>
      <c r="AS1167" s="151"/>
    </row>
    <row r="1168" spans="1:45" s="140" customFormat="1">
      <c r="A1168" s="142"/>
      <c r="B1168" s="194"/>
      <c r="C1168" s="163"/>
      <c r="D1168" s="164"/>
      <c r="H1168" s="165"/>
      <c r="M1168" s="165"/>
      <c r="N1168" s="165"/>
      <c r="AQ1168" s="151"/>
      <c r="AS1168" s="151"/>
    </row>
    <row r="1169" spans="1:45" s="140" customFormat="1">
      <c r="A1169" s="142"/>
      <c r="B1169" s="194"/>
      <c r="C1169" s="163"/>
      <c r="D1169" s="164"/>
      <c r="H1169" s="165"/>
      <c r="M1169" s="165"/>
      <c r="N1169" s="165"/>
      <c r="AQ1169" s="151"/>
      <c r="AS1169" s="151"/>
    </row>
    <row r="1170" spans="1:45" s="140" customFormat="1">
      <c r="A1170" s="142"/>
      <c r="B1170" s="194"/>
      <c r="C1170" s="163"/>
      <c r="D1170" s="164"/>
      <c r="H1170" s="165"/>
      <c r="M1170" s="165"/>
      <c r="N1170" s="165"/>
      <c r="AQ1170" s="151"/>
      <c r="AS1170" s="151"/>
    </row>
    <row r="1171" spans="1:45" s="140" customFormat="1">
      <c r="A1171" s="142"/>
      <c r="B1171" s="194"/>
      <c r="C1171" s="163"/>
      <c r="D1171" s="164"/>
      <c r="H1171" s="165"/>
      <c r="M1171" s="165"/>
      <c r="N1171" s="165"/>
      <c r="AQ1171" s="151"/>
      <c r="AS1171" s="151"/>
    </row>
    <row r="1172" spans="1:45" s="140" customFormat="1">
      <c r="A1172" s="142"/>
      <c r="B1172" s="194"/>
      <c r="C1172" s="163"/>
      <c r="D1172" s="164"/>
      <c r="H1172" s="165"/>
      <c r="M1172" s="165"/>
      <c r="N1172" s="165"/>
      <c r="AQ1172" s="151"/>
      <c r="AS1172" s="151"/>
    </row>
    <row r="1173" spans="1:45" s="140" customFormat="1">
      <c r="A1173" s="142"/>
      <c r="B1173" s="194"/>
      <c r="C1173" s="163"/>
      <c r="D1173" s="164"/>
      <c r="H1173" s="165"/>
      <c r="M1173" s="165"/>
      <c r="N1173" s="165"/>
      <c r="AQ1173" s="151"/>
      <c r="AS1173" s="151"/>
    </row>
    <row r="1174" spans="1:45" s="140" customFormat="1">
      <c r="A1174" s="142"/>
      <c r="B1174" s="194"/>
      <c r="C1174" s="163"/>
      <c r="D1174" s="164"/>
      <c r="H1174" s="165"/>
      <c r="M1174" s="165"/>
      <c r="N1174" s="165"/>
      <c r="AQ1174" s="151"/>
      <c r="AS1174" s="151"/>
    </row>
    <row r="1175" spans="1:45" s="140" customFormat="1">
      <c r="A1175" s="142"/>
      <c r="B1175" s="194"/>
      <c r="C1175" s="163"/>
      <c r="D1175" s="164"/>
      <c r="H1175" s="165"/>
      <c r="M1175" s="165"/>
      <c r="N1175" s="165"/>
      <c r="AQ1175" s="151"/>
      <c r="AS1175" s="151"/>
    </row>
    <row r="1176" spans="1:45" s="140" customFormat="1">
      <c r="A1176" s="142"/>
      <c r="B1176" s="194"/>
      <c r="C1176" s="163"/>
      <c r="D1176" s="164"/>
      <c r="H1176" s="165"/>
      <c r="M1176" s="165"/>
      <c r="N1176" s="165"/>
      <c r="AQ1176" s="151"/>
      <c r="AS1176" s="151"/>
    </row>
    <row r="1177" spans="1:45" s="140" customFormat="1">
      <c r="A1177" s="142"/>
      <c r="B1177" s="194"/>
      <c r="C1177" s="163"/>
      <c r="D1177" s="164"/>
      <c r="H1177" s="165"/>
      <c r="M1177" s="165"/>
      <c r="N1177" s="165"/>
      <c r="AQ1177" s="151"/>
      <c r="AS1177" s="151"/>
    </row>
    <row r="1178" spans="1:45" s="140" customFormat="1">
      <c r="A1178" s="142"/>
      <c r="B1178" s="194"/>
      <c r="C1178" s="163"/>
      <c r="D1178" s="164"/>
      <c r="H1178" s="165"/>
      <c r="M1178" s="165"/>
      <c r="N1178" s="165"/>
      <c r="AQ1178" s="151"/>
      <c r="AS1178" s="151"/>
    </row>
    <row r="1179" spans="1:45" s="140" customFormat="1">
      <c r="A1179" s="142"/>
      <c r="B1179" s="194"/>
      <c r="C1179" s="163"/>
      <c r="D1179" s="164"/>
      <c r="H1179" s="165"/>
      <c r="M1179" s="165"/>
      <c r="N1179" s="165"/>
      <c r="AQ1179" s="151"/>
      <c r="AS1179" s="151"/>
    </row>
    <row r="1180" spans="1:45" s="140" customFormat="1">
      <c r="A1180" s="142"/>
      <c r="B1180" s="194"/>
      <c r="C1180" s="163"/>
      <c r="D1180" s="164"/>
      <c r="H1180" s="165"/>
      <c r="M1180" s="165"/>
      <c r="N1180" s="165"/>
      <c r="AQ1180" s="151"/>
      <c r="AS1180" s="151"/>
    </row>
    <row r="1181" spans="1:45" s="140" customFormat="1">
      <c r="A1181" s="142"/>
      <c r="B1181" s="194"/>
      <c r="C1181" s="163"/>
      <c r="D1181" s="164"/>
      <c r="H1181" s="165"/>
      <c r="M1181" s="165"/>
      <c r="N1181" s="165"/>
      <c r="AQ1181" s="151"/>
      <c r="AS1181" s="151"/>
    </row>
    <row r="1182" spans="1:45" s="140" customFormat="1">
      <c r="A1182" s="142"/>
      <c r="B1182" s="194"/>
      <c r="C1182" s="163"/>
      <c r="D1182" s="164"/>
      <c r="H1182" s="165"/>
      <c r="M1182" s="165"/>
      <c r="N1182" s="165"/>
      <c r="AQ1182" s="151"/>
      <c r="AS1182" s="151"/>
    </row>
    <row r="1183" spans="1:45" s="140" customFormat="1">
      <c r="A1183" s="142"/>
      <c r="B1183" s="194"/>
      <c r="C1183" s="163"/>
      <c r="D1183" s="164"/>
      <c r="H1183" s="165"/>
      <c r="M1183" s="165"/>
      <c r="N1183" s="165"/>
      <c r="AQ1183" s="151"/>
      <c r="AS1183" s="151"/>
    </row>
    <row r="1184" spans="1:45" s="140" customFormat="1">
      <c r="A1184" s="142"/>
      <c r="B1184" s="194"/>
      <c r="C1184" s="163"/>
      <c r="D1184" s="164"/>
      <c r="H1184" s="165"/>
      <c r="M1184" s="165"/>
      <c r="N1184" s="165"/>
      <c r="AQ1184" s="151"/>
      <c r="AS1184" s="151"/>
    </row>
    <row r="1185" spans="1:45" s="140" customFormat="1">
      <c r="A1185" s="142"/>
      <c r="B1185" s="194"/>
      <c r="C1185" s="163"/>
      <c r="D1185" s="164"/>
      <c r="H1185" s="165"/>
      <c r="M1185" s="165"/>
      <c r="N1185" s="165"/>
      <c r="AQ1185" s="151"/>
      <c r="AS1185" s="151"/>
    </row>
    <row r="1186" spans="1:45" s="140" customFormat="1">
      <c r="A1186" s="142"/>
      <c r="B1186" s="194"/>
      <c r="C1186" s="163"/>
      <c r="D1186" s="164"/>
      <c r="H1186" s="165"/>
      <c r="M1186" s="165"/>
      <c r="N1186" s="165"/>
      <c r="AQ1186" s="151"/>
      <c r="AS1186" s="151"/>
    </row>
    <row r="1187" spans="1:45" s="140" customFormat="1">
      <c r="A1187" s="142"/>
      <c r="B1187" s="194"/>
      <c r="C1187" s="163"/>
      <c r="D1187" s="164"/>
      <c r="H1187" s="165"/>
      <c r="M1187" s="165"/>
      <c r="N1187" s="165"/>
      <c r="AQ1187" s="151"/>
      <c r="AS1187" s="151"/>
    </row>
    <row r="1188" spans="1:45" s="140" customFormat="1">
      <c r="A1188" s="142"/>
      <c r="B1188" s="194"/>
      <c r="C1188" s="163"/>
      <c r="D1188" s="164"/>
      <c r="H1188" s="165"/>
      <c r="M1188" s="165"/>
      <c r="N1188" s="165"/>
      <c r="AQ1188" s="151"/>
      <c r="AS1188" s="151"/>
    </row>
    <row r="1189" spans="1:45" s="140" customFormat="1">
      <c r="A1189" s="142"/>
      <c r="B1189" s="194"/>
      <c r="C1189" s="163"/>
      <c r="D1189" s="164"/>
      <c r="H1189" s="165"/>
      <c r="M1189" s="165"/>
      <c r="N1189" s="165"/>
      <c r="AQ1189" s="151"/>
      <c r="AS1189" s="151"/>
    </row>
    <row r="1190" spans="1:45" s="140" customFormat="1">
      <c r="A1190" s="142"/>
      <c r="B1190" s="194"/>
      <c r="C1190" s="163"/>
      <c r="D1190" s="164"/>
      <c r="H1190" s="165"/>
      <c r="M1190" s="165"/>
      <c r="N1190" s="165"/>
      <c r="AQ1190" s="151"/>
      <c r="AS1190" s="151"/>
    </row>
    <row r="1191" spans="1:45" s="140" customFormat="1">
      <c r="A1191" s="142"/>
      <c r="B1191" s="194"/>
      <c r="C1191" s="163"/>
      <c r="D1191" s="164"/>
      <c r="H1191" s="165"/>
      <c r="M1191" s="165"/>
      <c r="N1191" s="165"/>
      <c r="AQ1191" s="151"/>
      <c r="AS1191" s="151"/>
    </row>
    <row r="1192" spans="1:45" s="140" customFormat="1">
      <c r="A1192" s="142"/>
      <c r="B1192" s="194"/>
      <c r="C1192" s="163"/>
      <c r="D1192" s="164"/>
      <c r="H1192" s="165"/>
      <c r="M1192" s="165"/>
      <c r="N1192" s="165"/>
      <c r="AQ1192" s="151"/>
      <c r="AS1192" s="151"/>
    </row>
    <row r="1193" spans="1:45" s="140" customFormat="1">
      <c r="A1193" s="142"/>
      <c r="B1193" s="194"/>
      <c r="C1193" s="163"/>
      <c r="D1193" s="164"/>
      <c r="H1193" s="165"/>
      <c r="M1193" s="165"/>
      <c r="N1193" s="165"/>
      <c r="AQ1193" s="151"/>
      <c r="AS1193" s="151"/>
    </row>
    <row r="1194" spans="1:45" s="140" customFormat="1">
      <c r="A1194" s="142"/>
      <c r="B1194" s="194"/>
      <c r="C1194" s="163"/>
      <c r="D1194" s="164"/>
      <c r="H1194" s="165"/>
      <c r="M1194" s="165"/>
      <c r="N1194" s="165"/>
      <c r="AQ1194" s="151"/>
      <c r="AS1194" s="151"/>
    </row>
    <row r="1195" spans="1:45" s="140" customFormat="1">
      <c r="A1195" s="142"/>
      <c r="B1195" s="194"/>
      <c r="C1195" s="163"/>
      <c r="D1195" s="164"/>
      <c r="H1195" s="165"/>
      <c r="M1195" s="165"/>
      <c r="N1195" s="165"/>
      <c r="AQ1195" s="151"/>
      <c r="AS1195" s="151"/>
    </row>
    <row r="1196" spans="1:45" s="140" customFormat="1">
      <c r="A1196" s="142"/>
      <c r="B1196" s="194"/>
      <c r="C1196" s="163"/>
      <c r="D1196" s="164"/>
      <c r="H1196" s="165"/>
      <c r="M1196" s="165"/>
      <c r="N1196" s="165"/>
      <c r="AQ1196" s="151"/>
      <c r="AS1196" s="151"/>
    </row>
    <row r="1197" spans="1:45" s="140" customFormat="1">
      <c r="A1197" s="142"/>
      <c r="B1197" s="194"/>
      <c r="C1197" s="163"/>
      <c r="D1197" s="164"/>
      <c r="H1197" s="165"/>
      <c r="M1197" s="165"/>
      <c r="N1197" s="165"/>
      <c r="AQ1197" s="151"/>
      <c r="AS1197" s="151"/>
    </row>
    <row r="1198" spans="1:45" s="140" customFormat="1">
      <c r="A1198" s="142"/>
      <c r="B1198" s="194"/>
      <c r="C1198" s="163"/>
      <c r="D1198" s="164"/>
      <c r="H1198" s="165"/>
      <c r="M1198" s="165"/>
      <c r="N1198" s="165"/>
      <c r="AQ1198" s="151"/>
      <c r="AS1198" s="151"/>
    </row>
    <row r="1199" spans="1:45" s="140" customFormat="1">
      <c r="A1199" s="142"/>
      <c r="B1199" s="194"/>
      <c r="C1199" s="163"/>
      <c r="D1199" s="164"/>
      <c r="H1199" s="165"/>
      <c r="M1199" s="165"/>
      <c r="N1199" s="165"/>
      <c r="AQ1199" s="151"/>
      <c r="AS1199" s="151"/>
    </row>
    <row r="1200" spans="1:45" s="140" customFormat="1">
      <c r="A1200" s="142"/>
      <c r="B1200" s="194"/>
      <c r="C1200" s="163"/>
      <c r="D1200" s="164"/>
      <c r="H1200" s="165"/>
      <c r="M1200" s="165"/>
      <c r="N1200" s="165"/>
      <c r="AQ1200" s="151"/>
      <c r="AS1200" s="151"/>
    </row>
    <row r="1201" spans="1:45" s="140" customFormat="1">
      <c r="A1201" s="142"/>
      <c r="B1201" s="194"/>
      <c r="C1201" s="163"/>
      <c r="D1201" s="164"/>
      <c r="H1201" s="165"/>
      <c r="M1201" s="165"/>
      <c r="N1201" s="165"/>
      <c r="AQ1201" s="151"/>
      <c r="AS1201" s="151"/>
    </row>
    <row r="1202" spans="1:45" s="140" customFormat="1">
      <c r="A1202" s="142"/>
      <c r="B1202" s="194"/>
      <c r="C1202" s="163"/>
      <c r="D1202" s="164"/>
      <c r="H1202" s="165"/>
      <c r="M1202" s="165"/>
      <c r="N1202" s="165"/>
      <c r="AQ1202" s="151"/>
      <c r="AS1202" s="151"/>
    </row>
    <row r="1203" spans="1:45" s="140" customFormat="1">
      <c r="A1203" s="142"/>
      <c r="B1203" s="194"/>
      <c r="C1203" s="163"/>
      <c r="D1203" s="164"/>
      <c r="H1203" s="165"/>
      <c r="M1203" s="165"/>
      <c r="N1203" s="165"/>
      <c r="AQ1203" s="151"/>
      <c r="AS1203" s="151"/>
    </row>
    <row r="1204" spans="1:45" s="140" customFormat="1">
      <c r="A1204" s="142"/>
      <c r="B1204" s="194"/>
      <c r="C1204" s="163"/>
      <c r="D1204" s="164"/>
      <c r="H1204" s="165"/>
      <c r="M1204" s="165"/>
      <c r="N1204" s="165"/>
      <c r="AQ1204" s="151"/>
      <c r="AS1204" s="151"/>
    </row>
    <row r="1205" spans="1:45" s="140" customFormat="1">
      <c r="A1205" s="142"/>
      <c r="B1205" s="194"/>
      <c r="C1205" s="163"/>
      <c r="D1205" s="164"/>
      <c r="H1205" s="165"/>
      <c r="M1205" s="165"/>
      <c r="N1205" s="165"/>
      <c r="AQ1205" s="151"/>
      <c r="AS1205" s="151"/>
    </row>
    <row r="1206" spans="1:45" s="140" customFormat="1">
      <c r="A1206" s="142"/>
      <c r="B1206" s="194"/>
      <c r="C1206" s="163"/>
      <c r="D1206" s="164"/>
      <c r="H1206" s="165"/>
      <c r="M1206" s="165"/>
      <c r="N1206" s="165"/>
      <c r="AQ1206" s="151"/>
      <c r="AS1206" s="151"/>
    </row>
    <row r="1207" spans="1:45" s="140" customFormat="1">
      <c r="A1207" s="142"/>
      <c r="B1207" s="194"/>
      <c r="C1207" s="163"/>
      <c r="D1207" s="164"/>
      <c r="H1207" s="165"/>
      <c r="M1207" s="165"/>
      <c r="N1207" s="165"/>
      <c r="AQ1207" s="151"/>
      <c r="AS1207" s="151"/>
    </row>
    <row r="1208" spans="1:45" s="140" customFormat="1">
      <c r="A1208" s="142"/>
      <c r="B1208" s="194"/>
      <c r="C1208" s="163"/>
      <c r="D1208" s="164"/>
      <c r="H1208" s="165"/>
      <c r="M1208" s="165"/>
      <c r="N1208" s="165"/>
      <c r="AQ1208" s="151"/>
      <c r="AS1208" s="151"/>
    </row>
    <row r="1209" spans="1:45" s="140" customFormat="1">
      <c r="A1209" s="142"/>
      <c r="B1209" s="194"/>
      <c r="C1209" s="163"/>
      <c r="D1209" s="164"/>
      <c r="H1209" s="165"/>
      <c r="M1209" s="165"/>
      <c r="N1209" s="165"/>
      <c r="AQ1209" s="151"/>
      <c r="AS1209" s="151"/>
    </row>
    <row r="1210" spans="1:45" s="140" customFormat="1">
      <c r="A1210" s="142"/>
      <c r="B1210" s="194"/>
      <c r="C1210" s="163"/>
      <c r="D1210" s="164"/>
      <c r="H1210" s="165"/>
      <c r="M1210" s="165"/>
      <c r="N1210" s="165"/>
      <c r="AQ1210" s="151"/>
      <c r="AS1210" s="151"/>
    </row>
    <row r="1211" spans="1:45" s="140" customFormat="1">
      <c r="A1211" s="142"/>
      <c r="B1211" s="194"/>
      <c r="C1211" s="163"/>
      <c r="D1211" s="164"/>
      <c r="H1211" s="165"/>
      <c r="M1211" s="165"/>
      <c r="N1211" s="165"/>
      <c r="AQ1211" s="151"/>
      <c r="AS1211" s="151"/>
    </row>
    <row r="1212" spans="1:45" s="140" customFormat="1">
      <c r="A1212" s="142"/>
      <c r="B1212" s="194"/>
      <c r="C1212" s="163"/>
      <c r="D1212" s="164"/>
      <c r="H1212" s="165"/>
      <c r="M1212" s="165"/>
      <c r="N1212" s="165"/>
      <c r="AQ1212" s="151"/>
      <c r="AS1212" s="151"/>
    </row>
    <row r="1213" spans="1:45" s="140" customFormat="1">
      <c r="A1213" s="142"/>
      <c r="B1213" s="194"/>
      <c r="C1213" s="163"/>
      <c r="D1213" s="164"/>
      <c r="H1213" s="165"/>
      <c r="M1213" s="165"/>
      <c r="N1213" s="165"/>
      <c r="AQ1213" s="151"/>
      <c r="AS1213" s="151"/>
    </row>
    <row r="1214" spans="1:45" s="140" customFormat="1">
      <c r="A1214" s="142"/>
      <c r="B1214" s="194"/>
      <c r="C1214" s="163"/>
      <c r="D1214" s="164"/>
      <c r="H1214" s="165"/>
      <c r="M1214" s="165"/>
      <c r="N1214" s="165"/>
      <c r="AQ1214" s="151"/>
      <c r="AS1214" s="151"/>
    </row>
    <row r="1215" spans="1:45" s="140" customFormat="1">
      <c r="A1215" s="142"/>
      <c r="B1215" s="194"/>
      <c r="C1215" s="163"/>
      <c r="D1215" s="164"/>
      <c r="H1215" s="165"/>
      <c r="M1215" s="165"/>
      <c r="N1215" s="165"/>
      <c r="AQ1215" s="151"/>
      <c r="AS1215" s="151"/>
    </row>
    <row r="1216" spans="1:45" s="140" customFormat="1">
      <c r="A1216" s="142"/>
      <c r="B1216" s="194"/>
      <c r="C1216" s="163"/>
      <c r="D1216" s="164"/>
      <c r="H1216" s="165"/>
      <c r="M1216" s="165"/>
      <c r="N1216" s="165"/>
      <c r="AQ1216" s="151"/>
      <c r="AS1216" s="151"/>
    </row>
    <row r="1217" spans="1:45" s="140" customFormat="1">
      <c r="A1217" s="142"/>
      <c r="B1217" s="194"/>
      <c r="C1217" s="163"/>
      <c r="D1217" s="164"/>
      <c r="H1217" s="165"/>
      <c r="M1217" s="165"/>
      <c r="N1217" s="165"/>
      <c r="AQ1217" s="151"/>
      <c r="AS1217" s="151"/>
    </row>
    <row r="1218" spans="1:45" s="140" customFormat="1">
      <c r="A1218" s="142"/>
      <c r="B1218" s="194"/>
      <c r="C1218" s="163"/>
      <c r="D1218" s="164"/>
      <c r="H1218" s="165"/>
      <c r="M1218" s="165"/>
      <c r="N1218" s="165"/>
      <c r="AQ1218" s="151"/>
      <c r="AS1218" s="151"/>
    </row>
    <row r="1219" spans="1:45" s="140" customFormat="1">
      <c r="A1219" s="142"/>
      <c r="B1219" s="194"/>
      <c r="C1219" s="163"/>
      <c r="D1219" s="164"/>
      <c r="H1219" s="165"/>
      <c r="M1219" s="165"/>
      <c r="N1219" s="165"/>
      <c r="AQ1219" s="151"/>
      <c r="AS1219" s="151"/>
    </row>
    <row r="1220" spans="1:45" s="140" customFormat="1">
      <c r="A1220" s="142"/>
      <c r="B1220" s="194"/>
      <c r="C1220" s="163"/>
      <c r="D1220" s="164"/>
      <c r="H1220" s="165"/>
      <c r="M1220" s="165"/>
      <c r="N1220" s="165"/>
      <c r="AQ1220" s="151"/>
      <c r="AS1220" s="151"/>
    </row>
    <row r="1221" spans="1:45" s="140" customFormat="1">
      <c r="A1221" s="142"/>
      <c r="B1221" s="194"/>
      <c r="C1221" s="163"/>
      <c r="D1221" s="164"/>
      <c r="H1221" s="165"/>
      <c r="M1221" s="165"/>
      <c r="N1221" s="165"/>
      <c r="AQ1221" s="151"/>
      <c r="AS1221" s="151"/>
    </row>
    <row r="1222" spans="1:45" s="140" customFormat="1">
      <c r="A1222" s="142"/>
      <c r="B1222" s="194"/>
      <c r="C1222" s="163"/>
      <c r="D1222" s="164"/>
      <c r="H1222" s="165"/>
      <c r="M1222" s="165"/>
      <c r="N1222" s="165"/>
      <c r="AQ1222" s="151"/>
      <c r="AS1222" s="151"/>
    </row>
    <row r="1223" spans="1:45" s="140" customFormat="1">
      <c r="A1223" s="142"/>
      <c r="B1223" s="194"/>
      <c r="C1223" s="163"/>
      <c r="D1223" s="164"/>
      <c r="H1223" s="165"/>
      <c r="M1223" s="165"/>
      <c r="N1223" s="165"/>
      <c r="AQ1223" s="151"/>
      <c r="AS1223" s="151"/>
    </row>
    <row r="1224" spans="1:45" s="140" customFormat="1">
      <c r="A1224" s="142"/>
      <c r="B1224" s="194"/>
      <c r="C1224" s="163"/>
      <c r="D1224" s="164"/>
      <c r="H1224" s="165"/>
      <c r="M1224" s="165"/>
      <c r="N1224" s="165"/>
      <c r="AQ1224" s="151"/>
      <c r="AS1224" s="151"/>
    </row>
    <row r="1225" spans="1:45" s="140" customFormat="1">
      <c r="A1225" s="142"/>
      <c r="B1225" s="194"/>
      <c r="C1225" s="163"/>
      <c r="D1225" s="164"/>
      <c r="H1225" s="165"/>
      <c r="M1225" s="165"/>
      <c r="N1225" s="165"/>
      <c r="AQ1225" s="151"/>
      <c r="AS1225" s="151"/>
    </row>
    <row r="1226" spans="1:45" s="140" customFormat="1">
      <c r="A1226" s="142"/>
      <c r="B1226" s="194"/>
      <c r="C1226" s="163"/>
      <c r="D1226" s="164"/>
      <c r="H1226" s="165"/>
      <c r="M1226" s="165"/>
      <c r="N1226" s="165"/>
      <c r="AQ1226" s="151"/>
      <c r="AS1226" s="151"/>
    </row>
    <row r="1227" spans="1:45" s="140" customFormat="1">
      <c r="A1227" s="142"/>
      <c r="B1227" s="194"/>
      <c r="C1227" s="163"/>
      <c r="D1227" s="164"/>
      <c r="H1227" s="165"/>
      <c r="M1227" s="165"/>
      <c r="N1227" s="165"/>
      <c r="AQ1227" s="151"/>
      <c r="AS1227" s="151"/>
    </row>
    <row r="1228" spans="1:45" s="140" customFormat="1">
      <c r="A1228" s="142"/>
      <c r="B1228" s="194"/>
      <c r="C1228" s="163"/>
      <c r="D1228" s="164"/>
      <c r="H1228" s="165"/>
      <c r="M1228" s="165"/>
      <c r="N1228" s="165"/>
      <c r="AQ1228" s="151"/>
      <c r="AS1228" s="151"/>
    </row>
    <row r="1229" spans="1:45" s="140" customFormat="1">
      <c r="A1229" s="142"/>
      <c r="B1229" s="194"/>
      <c r="C1229" s="163"/>
      <c r="D1229" s="164"/>
      <c r="H1229" s="165"/>
      <c r="M1229" s="165"/>
      <c r="N1229" s="165"/>
      <c r="AQ1229" s="151"/>
      <c r="AS1229" s="151"/>
    </row>
    <row r="1230" spans="1:45" s="140" customFormat="1">
      <c r="A1230" s="142"/>
      <c r="B1230" s="194"/>
      <c r="C1230" s="163"/>
      <c r="D1230" s="164"/>
      <c r="H1230" s="165"/>
      <c r="M1230" s="165"/>
      <c r="N1230" s="165"/>
      <c r="AQ1230" s="151"/>
      <c r="AS1230" s="151"/>
    </row>
    <row r="1231" spans="1:45" s="140" customFormat="1">
      <c r="A1231" s="142"/>
      <c r="B1231" s="194"/>
      <c r="C1231" s="163"/>
      <c r="D1231" s="164"/>
      <c r="H1231" s="165"/>
      <c r="M1231" s="165"/>
      <c r="N1231" s="165"/>
      <c r="AQ1231" s="151"/>
      <c r="AS1231" s="151"/>
    </row>
    <row r="1232" spans="1:45" s="140" customFormat="1">
      <c r="A1232" s="142"/>
      <c r="B1232" s="194"/>
      <c r="C1232" s="163"/>
      <c r="D1232" s="164"/>
      <c r="H1232" s="165"/>
      <c r="M1232" s="165"/>
      <c r="N1232" s="165"/>
      <c r="AQ1232" s="151"/>
      <c r="AS1232" s="151"/>
    </row>
    <row r="1233" spans="1:45" s="140" customFormat="1">
      <c r="A1233" s="142"/>
      <c r="B1233" s="194"/>
      <c r="C1233" s="163"/>
      <c r="D1233" s="164"/>
      <c r="H1233" s="165"/>
      <c r="M1233" s="165"/>
      <c r="N1233" s="165"/>
      <c r="AQ1233" s="151"/>
      <c r="AS1233" s="151"/>
    </row>
    <row r="1234" spans="1:45" s="140" customFormat="1">
      <c r="A1234" s="142"/>
      <c r="B1234" s="194"/>
      <c r="C1234" s="163"/>
      <c r="D1234" s="164"/>
      <c r="H1234" s="165"/>
      <c r="M1234" s="165"/>
      <c r="N1234" s="165"/>
      <c r="AQ1234" s="151"/>
      <c r="AS1234" s="151"/>
    </row>
    <row r="1235" spans="1:45" s="140" customFormat="1">
      <c r="A1235" s="142"/>
      <c r="B1235" s="194"/>
      <c r="C1235" s="163"/>
      <c r="D1235" s="164"/>
      <c r="H1235" s="165"/>
      <c r="M1235" s="165"/>
      <c r="N1235" s="165"/>
      <c r="AQ1235" s="151"/>
      <c r="AS1235" s="151"/>
    </row>
    <row r="1236" spans="1:45" s="140" customFormat="1">
      <c r="A1236" s="142"/>
      <c r="B1236" s="194"/>
      <c r="C1236" s="163"/>
      <c r="D1236" s="164"/>
      <c r="H1236" s="165"/>
      <c r="M1236" s="165"/>
      <c r="N1236" s="165"/>
      <c r="AQ1236" s="151"/>
      <c r="AS1236" s="151"/>
    </row>
    <row r="1237" spans="1:45" s="140" customFormat="1">
      <c r="A1237" s="142"/>
      <c r="B1237" s="194"/>
      <c r="C1237" s="163"/>
      <c r="D1237" s="164"/>
      <c r="H1237" s="165"/>
      <c r="M1237" s="165"/>
      <c r="N1237" s="165"/>
      <c r="AQ1237" s="151"/>
      <c r="AS1237" s="151"/>
    </row>
    <row r="1238" spans="1:45" s="140" customFormat="1">
      <c r="A1238" s="142"/>
      <c r="B1238" s="194"/>
      <c r="C1238" s="163"/>
      <c r="D1238" s="164"/>
      <c r="H1238" s="165"/>
      <c r="M1238" s="165"/>
      <c r="N1238" s="165"/>
      <c r="AQ1238" s="151"/>
      <c r="AS1238" s="151"/>
    </row>
    <row r="1239" spans="1:45" s="140" customFormat="1">
      <c r="A1239" s="142"/>
      <c r="B1239" s="194"/>
      <c r="C1239" s="163"/>
      <c r="D1239" s="164"/>
      <c r="H1239" s="165"/>
      <c r="M1239" s="165"/>
      <c r="N1239" s="165"/>
      <c r="AQ1239" s="151"/>
      <c r="AS1239" s="151"/>
    </row>
    <row r="1240" spans="1:45" s="140" customFormat="1">
      <c r="A1240" s="142"/>
      <c r="B1240" s="194"/>
      <c r="C1240" s="163"/>
      <c r="D1240" s="164"/>
      <c r="H1240" s="165"/>
      <c r="M1240" s="165"/>
      <c r="N1240" s="165"/>
      <c r="AQ1240" s="151"/>
      <c r="AS1240" s="151"/>
    </row>
    <row r="1241" spans="1:45" s="140" customFormat="1">
      <c r="A1241" s="142"/>
      <c r="B1241" s="194"/>
      <c r="C1241" s="163"/>
      <c r="D1241" s="164"/>
      <c r="H1241" s="165"/>
      <c r="M1241" s="165"/>
      <c r="N1241" s="165"/>
      <c r="AQ1241" s="151"/>
      <c r="AS1241" s="151"/>
    </row>
    <row r="1242" spans="1:45" s="140" customFormat="1">
      <c r="A1242" s="142"/>
      <c r="B1242" s="194"/>
      <c r="C1242" s="163"/>
      <c r="D1242" s="164"/>
      <c r="H1242" s="165"/>
      <c r="M1242" s="165"/>
      <c r="N1242" s="165"/>
      <c r="AQ1242" s="151"/>
      <c r="AS1242" s="151"/>
    </row>
    <row r="1243" spans="1:45" s="140" customFormat="1">
      <c r="A1243" s="142"/>
      <c r="B1243" s="194"/>
      <c r="C1243" s="163"/>
      <c r="D1243" s="164"/>
      <c r="H1243" s="165"/>
      <c r="M1243" s="165"/>
      <c r="N1243" s="165"/>
      <c r="AQ1243" s="151"/>
      <c r="AS1243" s="151"/>
    </row>
    <row r="1244" spans="1:45" s="140" customFormat="1">
      <c r="A1244" s="142"/>
      <c r="B1244" s="194"/>
      <c r="C1244" s="163"/>
      <c r="D1244" s="164"/>
      <c r="H1244" s="165"/>
      <c r="M1244" s="165"/>
      <c r="N1244" s="165"/>
      <c r="AQ1244" s="151"/>
      <c r="AS1244" s="151"/>
    </row>
    <row r="1245" spans="1:45" s="140" customFormat="1">
      <c r="A1245" s="142"/>
      <c r="B1245" s="194"/>
      <c r="C1245" s="163"/>
      <c r="D1245" s="164"/>
      <c r="H1245" s="165"/>
      <c r="M1245" s="165"/>
      <c r="N1245" s="165"/>
      <c r="AQ1245" s="151"/>
      <c r="AS1245" s="151"/>
    </row>
    <row r="1246" spans="1:45" s="140" customFormat="1">
      <c r="A1246" s="142"/>
      <c r="B1246" s="194"/>
      <c r="C1246" s="163"/>
      <c r="D1246" s="164"/>
      <c r="H1246" s="165"/>
      <c r="M1246" s="165"/>
      <c r="N1246" s="165"/>
      <c r="AQ1246" s="151"/>
      <c r="AS1246" s="151"/>
    </row>
    <row r="1247" spans="1:45" s="140" customFormat="1">
      <c r="A1247" s="142"/>
      <c r="B1247" s="194"/>
      <c r="C1247" s="163"/>
      <c r="D1247" s="164"/>
      <c r="H1247" s="165"/>
      <c r="M1247" s="165"/>
      <c r="N1247" s="165"/>
      <c r="AQ1247" s="151"/>
      <c r="AS1247" s="151"/>
    </row>
    <row r="1248" spans="1:45" s="140" customFormat="1">
      <c r="A1248" s="142"/>
      <c r="B1248" s="194"/>
      <c r="C1248" s="163"/>
      <c r="D1248" s="164"/>
      <c r="H1248" s="165"/>
      <c r="M1248" s="165"/>
      <c r="N1248" s="165"/>
      <c r="AQ1248" s="151"/>
      <c r="AS1248" s="151"/>
    </row>
    <row r="1249" spans="1:45" s="140" customFormat="1">
      <c r="A1249" s="142"/>
      <c r="B1249" s="194"/>
      <c r="C1249" s="163"/>
      <c r="D1249" s="164"/>
      <c r="H1249" s="165"/>
      <c r="M1249" s="165"/>
      <c r="N1249" s="165"/>
      <c r="AQ1249" s="151"/>
      <c r="AS1249" s="151"/>
    </row>
    <row r="1250" spans="1:45" s="140" customFormat="1">
      <c r="A1250" s="142"/>
      <c r="B1250" s="194"/>
      <c r="C1250" s="163"/>
      <c r="D1250" s="164"/>
      <c r="H1250" s="165"/>
      <c r="M1250" s="165"/>
      <c r="N1250" s="165"/>
      <c r="AQ1250" s="151"/>
      <c r="AS1250" s="151"/>
    </row>
    <row r="1251" spans="1:45" s="140" customFormat="1">
      <c r="A1251" s="142"/>
      <c r="B1251" s="194"/>
      <c r="C1251" s="163"/>
      <c r="D1251" s="164"/>
      <c r="H1251" s="165"/>
      <c r="M1251" s="165"/>
      <c r="N1251" s="165"/>
      <c r="AQ1251" s="151"/>
      <c r="AS1251" s="151"/>
    </row>
    <row r="1252" spans="1:45" s="140" customFormat="1">
      <c r="A1252" s="142"/>
      <c r="B1252" s="194"/>
      <c r="C1252" s="163"/>
      <c r="D1252" s="164"/>
      <c r="H1252" s="165"/>
      <c r="M1252" s="165"/>
      <c r="N1252" s="165"/>
      <c r="AQ1252" s="151"/>
      <c r="AS1252" s="151"/>
    </row>
    <row r="1253" spans="1:45" s="140" customFormat="1">
      <c r="A1253" s="142"/>
      <c r="B1253" s="194"/>
      <c r="C1253" s="163"/>
      <c r="D1253" s="164"/>
      <c r="H1253" s="165"/>
      <c r="M1253" s="165"/>
      <c r="N1253" s="165"/>
      <c r="AQ1253" s="151"/>
      <c r="AS1253" s="151"/>
    </row>
    <row r="1254" spans="1:45" s="140" customFormat="1">
      <c r="A1254" s="142"/>
      <c r="B1254" s="194"/>
      <c r="C1254" s="163"/>
      <c r="D1254" s="164"/>
      <c r="H1254" s="165"/>
      <c r="M1254" s="165"/>
      <c r="N1254" s="165"/>
      <c r="AQ1254" s="151"/>
      <c r="AS1254" s="151"/>
    </row>
    <row r="1255" spans="1:45" s="140" customFormat="1">
      <c r="A1255" s="142"/>
      <c r="B1255" s="194"/>
      <c r="C1255" s="163"/>
      <c r="D1255" s="164"/>
      <c r="H1255" s="165"/>
      <c r="M1255" s="165"/>
      <c r="N1255" s="165"/>
      <c r="AQ1255" s="151"/>
      <c r="AS1255" s="151"/>
    </row>
    <row r="1256" spans="1:45" s="140" customFormat="1">
      <c r="A1256" s="142"/>
      <c r="B1256" s="194"/>
      <c r="C1256" s="163"/>
      <c r="D1256" s="164"/>
      <c r="H1256" s="165"/>
      <c r="M1256" s="165"/>
      <c r="N1256" s="165"/>
      <c r="AQ1256" s="151"/>
      <c r="AS1256" s="151"/>
    </row>
    <row r="1257" spans="1:45" s="140" customFormat="1">
      <c r="A1257" s="142"/>
      <c r="B1257" s="194"/>
      <c r="C1257" s="163"/>
      <c r="D1257" s="164"/>
      <c r="H1257" s="165"/>
      <c r="M1257" s="165"/>
      <c r="N1257" s="165"/>
      <c r="AQ1257" s="151"/>
      <c r="AS1257" s="151"/>
    </row>
    <row r="1258" spans="1:45" s="140" customFormat="1">
      <c r="A1258" s="142"/>
      <c r="B1258" s="194"/>
      <c r="C1258" s="163"/>
      <c r="D1258" s="164"/>
      <c r="H1258" s="165"/>
      <c r="M1258" s="165"/>
      <c r="N1258" s="165"/>
      <c r="AQ1258" s="151"/>
      <c r="AS1258" s="151"/>
    </row>
    <row r="1259" spans="1:45" s="140" customFormat="1">
      <c r="A1259" s="142"/>
      <c r="B1259" s="194"/>
      <c r="C1259" s="163"/>
      <c r="D1259" s="164"/>
      <c r="H1259" s="165"/>
      <c r="M1259" s="165"/>
      <c r="N1259" s="165"/>
      <c r="AQ1259" s="151"/>
      <c r="AS1259" s="151"/>
    </row>
    <row r="1260" spans="1:45" s="140" customFormat="1">
      <c r="A1260" s="142"/>
      <c r="B1260" s="194"/>
      <c r="C1260" s="163"/>
      <c r="D1260" s="164"/>
      <c r="H1260" s="165"/>
      <c r="M1260" s="165"/>
      <c r="N1260" s="165"/>
      <c r="AQ1260" s="151"/>
      <c r="AS1260" s="151"/>
    </row>
    <row r="1261" spans="1:45" s="140" customFormat="1">
      <c r="A1261" s="142"/>
      <c r="B1261" s="194"/>
      <c r="C1261" s="163"/>
      <c r="D1261" s="164"/>
      <c r="H1261" s="165"/>
      <c r="M1261" s="165"/>
      <c r="N1261" s="165"/>
      <c r="AQ1261" s="151"/>
      <c r="AS1261" s="151"/>
    </row>
    <row r="1262" spans="1:45" s="140" customFormat="1">
      <c r="A1262" s="142"/>
      <c r="B1262" s="194"/>
      <c r="C1262" s="163"/>
      <c r="D1262" s="164"/>
      <c r="H1262" s="165"/>
      <c r="M1262" s="165"/>
      <c r="N1262" s="165"/>
      <c r="AQ1262" s="151"/>
      <c r="AS1262" s="151"/>
    </row>
    <row r="1263" spans="1:45" s="140" customFormat="1">
      <c r="A1263" s="142"/>
      <c r="B1263" s="194"/>
      <c r="C1263" s="163"/>
      <c r="D1263" s="164"/>
      <c r="H1263" s="165"/>
      <c r="M1263" s="165"/>
      <c r="N1263" s="165"/>
      <c r="AQ1263" s="151"/>
      <c r="AS1263" s="151"/>
    </row>
    <row r="1264" spans="1:45" s="140" customFormat="1">
      <c r="A1264" s="142"/>
      <c r="B1264" s="194"/>
      <c r="C1264" s="163"/>
      <c r="D1264" s="164"/>
      <c r="H1264" s="165"/>
      <c r="M1264" s="165"/>
      <c r="N1264" s="165"/>
      <c r="AQ1264" s="151"/>
      <c r="AS1264" s="151"/>
    </row>
    <row r="1265" spans="1:45" s="140" customFormat="1">
      <c r="A1265" s="142"/>
      <c r="B1265" s="194"/>
      <c r="C1265" s="163"/>
      <c r="D1265" s="164"/>
      <c r="H1265" s="165"/>
      <c r="M1265" s="165"/>
      <c r="N1265" s="165"/>
      <c r="AQ1265" s="151"/>
      <c r="AS1265" s="151"/>
    </row>
    <row r="1266" spans="1:45" s="140" customFormat="1">
      <c r="A1266" s="142"/>
      <c r="B1266" s="194"/>
      <c r="C1266" s="163"/>
      <c r="D1266" s="164"/>
      <c r="H1266" s="165"/>
      <c r="M1266" s="165"/>
      <c r="N1266" s="165"/>
      <c r="AQ1266" s="151"/>
      <c r="AS1266" s="151"/>
    </row>
    <row r="1267" spans="1:45" s="140" customFormat="1">
      <c r="A1267" s="142"/>
      <c r="B1267" s="194"/>
      <c r="C1267" s="163"/>
      <c r="D1267" s="164"/>
      <c r="H1267" s="165"/>
      <c r="M1267" s="165"/>
      <c r="N1267" s="165"/>
      <c r="AQ1267" s="151"/>
      <c r="AS1267" s="151"/>
    </row>
    <row r="1268" spans="1:45" s="140" customFormat="1">
      <c r="A1268" s="142"/>
      <c r="B1268" s="194"/>
      <c r="C1268" s="163"/>
      <c r="D1268" s="164"/>
      <c r="H1268" s="165"/>
      <c r="M1268" s="165"/>
      <c r="N1268" s="165"/>
      <c r="AQ1268" s="151"/>
      <c r="AS1268" s="151"/>
    </row>
    <row r="1269" spans="1:45" s="140" customFormat="1">
      <c r="A1269" s="142"/>
      <c r="B1269" s="194"/>
      <c r="C1269" s="163"/>
      <c r="D1269" s="164"/>
      <c r="H1269" s="165"/>
      <c r="M1269" s="165"/>
      <c r="N1269" s="165"/>
      <c r="AQ1269" s="151"/>
      <c r="AS1269" s="151"/>
    </row>
    <row r="1270" spans="1:45" s="140" customFormat="1">
      <c r="A1270" s="142"/>
      <c r="B1270" s="194"/>
      <c r="C1270" s="163"/>
      <c r="D1270" s="164"/>
      <c r="H1270" s="165"/>
      <c r="M1270" s="165"/>
      <c r="N1270" s="165"/>
      <c r="AQ1270" s="151"/>
      <c r="AS1270" s="151"/>
    </row>
    <row r="1271" spans="1:45" s="140" customFormat="1">
      <c r="A1271" s="142"/>
      <c r="B1271" s="194"/>
      <c r="C1271" s="163"/>
      <c r="D1271" s="164"/>
      <c r="H1271" s="165"/>
      <c r="M1271" s="165"/>
      <c r="N1271" s="165"/>
      <c r="AQ1271" s="151"/>
      <c r="AS1271" s="151"/>
    </row>
    <row r="1272" spans="1:45" s="140" customFormat="1">
      <c r="A1272" s="142"/>
      <c r="B1272" s="194"/>
      <c r="C1272" s="163"/>
      <c r="D1272" s="164"/>
      <c r="H1272" s="165"/>
      <c r="M1272" s="165"/>
      <c r="N1272" s="165"/>
      <c r="AQ1272" s="151"/>
      <c r="AS1272" s="151"/>
    </row>
    <row r="1273" spans="1:45" s="140" customFormat="1">
      <c r="A1273" s="142"/>
      <c r="B1273" s="194"/>
      <c r="C1273" s="163"/>
      <c r="D1273" s="164"/>
      <c r="H1273" s="165"/>
      <c r="M1273" s="165"/>
      <c r="N1273" s="165"/>
      <c r="AQ1273" s="151"/>
      <c r="AS1273" s="151"/>
    </row>
    <row r="1274" spans="1:45" s="140" customFormat="1">
      <c r="A1274" s="142"/>
      <c r="B1274" s="194"/>
      <c r="C1274" s="163"/>
      <c r="D1274" s="164"/>
      <c r="H1274" s="165"/>
      <c r="M1274" s="165"/>
      <c r="N1274" s="165"/>
      <c r="AQ1274" s="151"/>
      <c r="AS1274" s="151"/>
    </row>
    <row r="1275" spans="1:45" s="140" customFormat="1">
      <c r="A1275" s="142"/>
      <c r="B1275" s="194"/>
      <c r="C1275" s="163"/>
      <c r="D1275" s="164"/>
      <c r="H1275" s="165"/>
      <c r="M1275" s="165"/>
      <c r="N1275" s="165"/>
      <c r="AQ1275" s="151"/>
      <c r="AS1275" s="151"/>
    </row>
    <row r="1276" spans="1:45" s="140" customFormat="1">
      <c r="A1276" s="142"/>
      <c r="B1276" s="194"/>
      <c r="C1276" s="163"/>
      <c r="D1276" s="164"/>
      <c r="H1276" s="165"/>
      <c r="M1276" s="165"/>
      <c r="N1276" s="165"/>
      <c r="AQ1276" s="151"/>
      <c r="AS1276" s="151"/>
    </row>
    <row r="1277" spans="1:45" s="140" customFormat="1">
      <c r="A1277" s="142"/>
      <c r="B1277" s="194"/>
      <c r="C1277" s="163"/>
      <c r="D1277" s="164"/>
      <c r="H1277" s="165"/>
      <c r="M1277" s="165"/>
      <c r="N1277" s="165"/>
      <c r="AQ1277" s="151"/>
      <c r="AS1277" s="151"/>
    </row>
    <row r="1278" spans="1:45" s="140" customFormat="1">
      <c r="A1278" s="142"/>
      <c r="B1278" s="194"/>
      <c r="C1278" s="163"/>
      <c r="D1278" s="164"/>
      <c r="H1278" s="165"/>
      <c r="M1278" s="165"/>
      <c r="N1278" s="165"/>
      <c r="AQ1278" s="151"/>
      <c r="AS1278" s="151"/>
    </row>
    <row r="1279" spans="1:45" s="140" customFormat="1">
      <c r="A1279" s="142"/>
      <c r="B1279" s="194"/>
      <c r="C1279" s="163"/>
      <c r="D1279" s="164"/>
      <c r="H1279" s="165"/>
      <c r="M1279" s="165"/>
      <c r="N1279" s="165"/>
      <c r="AQ1279" s="151"/>
      <c r="AS1279" s="151"/>
    </row>
    <row r="1280" spans="1:45" s="140" customFormat="1">
      <c r="A1280" s="142"/>
      <c r="B1280" s="194"/>
      <c r="C1280" s="163"/>
      <c r="D1280" s="164"/>
      <c r="H1280" s="165"/>
      <c r="M1280" s="165"/>
      <c r="N1280" s="165"/>
      <c r="AQ1280" s="151"/>
      <c r="AS1280" s="151"/>
    </row>
    <row r="1281" spans="1:45" s="140" customFormat="1">
      <c r="A1281" s="142"/>
      <c r="B1281" s="194"/>
      <c r="C1281" s="163"/>
      <c r="D1281" s="164"/>
      <c r="H1281" s="165"/>
      <c r="M1281" s="165"/>
      <c r="N1281" s="165"/>
      <c r="AQ1281" s="151"/>
      <c r="AS1281" s="151"/>
    </row>
    <row r="1282" spans="1:45" s="140" customFormat="1">
      <c r="A1282" s="142"/>
      <c r="B1282" s="194"/>
      <c r="C1282" s="163"/>
      <c r="D1282" s="164"/>
      <c r="H1282" s="165"/>
      <c r="M1282" s="165"/>
      <c r="N1282" s="165"/>
      <c r="AQ1282" s="151"/>
      <c r="AS1282" s="151"/>
    </row>
    <row r="1283" spans="1:45" s="140" customFormat="1">
      <c r="A1283" s="142"/>
      <c r="B1283" s="194"/>
      <c r="C1283" s="163"/>
      <c r="D1283" s="164"/>
      <c r="H1283" s="165"/>
      <c r="M1283" s="165"/>
      <c r="N1283" s="165"/>
      <c r="AQ1283" s="151"/>
      <c r="AS1283" s="151"/>
    </row>
    <row r="1284" spans="1:45" s="140" customFormat="1">
      <c r="A1284" s="142"/>
      <c r="B1284" s="194"/>
      <c r="C1284" s="163"/>
      <c r="D1284" s="164"/>
      <c r="H1284" s="165"/>
      <c r="M1284" s="165"/>
      <c r="N1284" s="165"/>
      <c r="AQ1284" s="151"/>
      <c r="AS1284" s="151"/>
    </row>
    <row r="1285" spans="1:45" s="140" customFormat="1">
      <c r="A1285" s="142"/>
      <c r="B1285" s="194"/>
      <c r="C1285" s="163"/>
      <c r="D1285" s="164"/>
      <c r="H1285" s="165"/>
      <c r="M1285" s="165"/>
      <c r="N1285" s="165"/>
      <c r="AQ1285" s="151"/>
      <c r="AS1285" s="151"/>
    </row>
    <row r="1286" spans="1:45" s="140" customFormat="1">
      <c r="A1286" s="142"/>
      <c r="B1286" s="194"/>
      <c r="C1286" s="163"/>
      <c r="D1286" s="164"/>
      <c r="H1286" s="165"/>
      <c r="M1286" s="165"/>
      <c r="N1286" s="165"/>
      <c r="AQ1286" s="151"/>
      <c r="AS1286" s="151"/>
    </row>
    <row r="1287" spans="1:45" s="140" customFormat="1">
      <c r="A1287" s="142"/>
      <c r="B1287" s="194"/>
      <c r="C1287" s="163"/>
      <c r="D1287" s="164"/>
      <c r="H1287" s="165"/>
      <c r="M1287" s="165"/>
      <c r="N1287" s="165"/>
      <c r="AQ1287" s="151"/>
      <c r="AS1287" s="151"/>
    </row>
    <row r="1288" spans="1:45" s="140" customFormat="1">
      <c r="A1288" s="142"/>
      <c r="B1288" s="194"/>
      <c r="C1288" s="163"/>
      <c r="D1288" s="164"/>
      <c r="H1288" s="165"/>
      <c r="M1288" s="165"/>
      <c r="N1288" s="165"/>
      <c r="AQ1288" s="151"/>
      <c r="AS1288" s="151"/>
    </row>
    <row r="1289" spans="1:45" s="140" customFormat="1">
      <c r="A1289" s="142"/>
      <c r="B1289" s="194"/>
      <c r="C1289" s="163"/>
      <c r="D1289" s="164"/>
      <c r="H1289" s="165"/>
      <c r="M1289" s="165"/>
      <c r="N1289" s="165"/>
      <c r="AQ1289" s="151"/>
      <c r="AS1289" s="151"/>
    </row>
    <row r="1290" spans="1:45" s="140" customFormat="1">
      <c r="A1290" s="142"/>
      <c r="B1290" s="194"/>
      <c r="C1290" s="163"/>
      <c r="D1290" s="164"/>
      <c r="H1290" s="165"/>
      <c r="M1290" s="165"/>
      <c r="N1290" s="165"/>
      <c r="AQ1290" s="151"/>
      <c r="AS1290" s="151"/>
    </row>
    <row r="1291" spans="1:45" s="140" customFormat="1">
      <c r="A1291" s="142"/>
      <c r="B1291" s="194"/>
      <c r="C1291" s="163"/>
      <c r="D1291" s="164"/>
      <c r="H1291" s="165"/>
      <c r="M1291" s="165"/>
      <c r="N1291" s="165"/>
      <c r="AQ1291" s="151"/>
      <c r="AS1291" s="151"/>
    </row>
    <row r="1292" spans="1:45" s="140" customFormat="1">
      <c r="A1292" s="142"/>
      <c r="B1292" s="194"/>
      <c r="C1292" s="163"/>
      <c r="D1292" s="164"/>
      <c r="H1292" s="165"/>
      <c r="M1292" s="165"/>
      <c r="N1292" s="165"/>
      <c r="AQ1292" s="151"/>
      <c r="AS1292" s="151"/>
    </row>
    <row r="1293" spans="1:45" s="140" customFormat="1">
      <c r="A1293" s="142"/>
      <c r="B1293" s="194"/>
      <c r="C1293" s="163"/>
      <c r="D1293" s="164"/>
      <c r="H1293" s="165"/>
      <c r="M1293" s="165"/>
      <c r="N1293" s="165"/>
      <c r="AQ1293" s="151"/>
      <c r="AS1293" s="151"/>
    </row>
    <row r="1294" spans="1:45" s="140" customFormat="1">
      <c r="A1294" s="142"/>
      <c r="B1294" s="194"/>
      <c r="C1294" s="163"/>
      <c r="D1294" s="164"/>
      <c r="H1294" s="165"/>
      <c r="M1294" s="165"/>
      <c r="N1294" s="165"/>
      <c r="AQ1294" s="151"/>
      <c r="AS1294" s="151"/>
    </row>
    <row r="1295" spans="1:45" s="140" customFormat="1">
      <c r="A1295" s="142"/>
      <c r="B1295" s="194"/>
      <c r="C1295" s="163"/>
      <c r="D1295" s="164"/>
      <c r="H1295" s="165"/>
      <c r="M1295" s="165"/>
      <c r="N1295" s="165"/>
      <c r="AQ1295" s="151"/>
      <c r="AS1295" s="151"/>
    </row>
    <row r="1296" spans="1:45" s="140" customFormat="1">
      <c r="A1296" s="142"/>
      <c r="B1296" s="194"/>
      <c r="C1296" s="163"/>
      <c r="D1296" s="164"/>
      <c r="H1296" s="165"/>
      <c r="M1296" s="165"/>
      <c r="N1296" s="165"/>
      <c r="AQ1296" s="151"/>
      <c r="AS1296" s="151"/>
    </row>
    <row r="1297" spans="1:45" s="140" customFormat="1">
      <c r="A1297" s="142"/>
      <c r="B1297" s="194"/>
      <c r="C1297" s="163"/>
      <c r="D1297" s="164"/>
      <c r="H1297" s="165"/>
      <c r="M1297" s="165"/>
      <c r="N1297" s="165"/>
      <c r="AQ1297" s="151"/>
      <c r="AS1297" s="151"/>
    </row>
    <row r="1298" spans="1:45" s="140" customFormat="1">
      <c r="A1298" s="142"/>
      <c r="B1298" s="194"/>
      <c r="C1298" s="163"/>
      <c r="D1298" s="164"/>
      <c r="H1298" s="165"/>
      <c r="M1298" s="165"/>
      <c r="N1298" s="165"/>
      <c r="AQ1298" s="151"/>
      <c r="AS1298" s="151"/>
    </row>
    <row r="1299" spans="1:45" s="140" customFormat="1">
      <c r="A1299" s="142"/>
      <c r="B1299" s="194"/>
      <c r="C1299" s="163"/>
      <c r="D1299" s="164"/>
      <c r="H1299" s="165"/>
      <c r="M1299" s="165"/>
      <c r="N1299" s="165"/>
      <c r="AQ1299" s="151"/>
      <c r="AS1299" s="151"/>
    </row>
    <row r="1300" spans="1:45" s="140" customFormat="1">
      <c r="A1300" s="142"/>
      <c r="B1300" s="194"/>
      <c r="C1300" s="163"/>
      <c r="D1300" s="164"/>
      <c r="H1300" s="165"/>
      <c r="M1300" s="165"/>
      <c r="N1300" s="165"/>
      <c r="AQ1300" s="151"/>
      <c r="AS1300" s="151"/>
    </row>
    <row r="1301" spans="1:45" s="140" customFormat="1">
      <c r="A1301" s="142"/>
      <c r="B1301" s="194"/>
      <c r="C1301" s="163"/>
      <c r="D1301" s="164"/>
      <c r="H1301" s="165"/>
      <c r="M1301" s="165"/>
      <c r="N1301" s="165"/>
      <c r="AQ1301" s="151"/>
      <c r="AS1301" s="151"/>
    </row>
    <row r="1302" spans="1:45" s="140" customFormat="1">
      <c r="A1302" s="142"/>
      <c r="B1302" s="194"/>
      <c r="C1302" s="163"/>
      <c r="D1302" s="164"/>
      <c r="H1302" s="165"/>
      <c r="M1302" s="165"/>
      <c r="N1302" s="165"/>
      <c r="AQ1302" s="151"/>
      <c r="AS1302" s="151"/>
    </row>
    <row r="1303" spans="1:45" s="140" customFormat="1">
      <c r="A1303" s="142"/>
      <c r="B1303" s="194"/>
      <c r="C1303" s="163"/>
      <c r="D1303" s="164"/>
      <c r="H1303" s="165"/>
      <c r="M1303" s="165"/>
      <c r="N1303" s="165"/>
      <c r="AQ1303" s="151"/>
      <c r="AS1303" s="151"/>
    </row>
    <row r="1304" spans="1:45" s="140" customFormat="1">
      <c r="A1304" s="142"/>
      <c r="B1304" s="194"/>
      <c r="C1304" s="163"/>
      <c r="D1304" s="164"/>
      <c r="H1304" s="165"/>
      <c r="M1304" s="165"/>
      <c r="N1304" s="165"/>
      <c r="AQ1304" s="151"/>
      <c r="AS1304" s="151"/>
    </row>
    <row r="1305" spans="1:45" s="140" customFormat="1">
      <c r="A1305" s="142"/>
      <c r="B1305" s="194"/>
      <c r="C1305" s="163"/>
      <c r="D1305" s="164"/>
      <c r="H1305" s="165"/>
      <c r="M1305" s="165"/>
      <c r="N1305" s="165"/>
      <c r="AQ1305" s="151"/>
      <c r="AS1305" s="151"/>
    </row>
    <row r="1306" spans="1:45" s="140" customFormat="1">
      <c r="A1306" s="142"/>
      <c r="B1306" s="194"/>
      <c r="C1306" s="163"/>
      <c r="D1306" s="164"/>
      <c r="H1306" s="165"/>
      <c r="M1306" s="165"/>
      <c r="N1306" s="165"/>
      <c r="AQ1306" s="151"/>
      <c r="AS1306" s="151"/>
    </row>
    <row r="1307" spans="1:45" s="140" customFormat="1">
      <c r="A1307" s="142"/>
      <c r="B1307" s="194"/>
      <c r="C1307" s="163"/>
      <c r="D1307" s="164"/>
      <c r="H1307" s="165"/>
      <c r="M1307" s="165"/>
      <c r="N1307" s="165"/>
      <c r="AQ1307" s="151"/>
      <c r="AS1307" s="151"/>
    </row>
    <row r="1308" spans="1:45" s="140" customFormat="1">
      <c r="A1308" s="142"/>
      <c r="B1308" s="194"/>
      <c r="C1308" s="163"/>
      <c r="D1308" s="164"/>
      <c r="H1308" s="165"/>
      <c r="M1308" s="165"/>
      <c r="N1308" s="165"/>
      <c r="AQ1308" s="151"/>
      <c r="AS1308" s="151"/>
    </row>
    <row r="1309" spans="1:45" s="140" customFormat="1">
      <c r="A1309" s="142"/>
      <c r="B1309" s="194"/>
      <c r="C1309" s="163"/>
      <c r="D1309" s="164"/>
      <c r="H1309" s="165"/>
      <c r="M1309" s="165"/>
      <c r="N1309" s="165"/>
      <c r="AQ1309" s="151"/>
      <c r="AS1309" s="151"/>
    </row>
    <row r="1310" spans="1:45" s="140" customFormat="1">
      <c r="A1310" s="142"/>
      <c r="B1310" s="194"/>
      <c r="C1310" s="163"/>
      <c r="D1310" s="164"/>
      <c r="H1310" s="165"/>
      <c r="M1310" s="165"/>
      <c r="N1310" s="165"/>
      <c r="AQ1310" s="151"/>
      <c r="AS1310" s="151"/>
    </row>
    <row r="1311" spans="1:45" s="140" customFormat="1">
      <c r="A1311" s="142"/>
      <c r="B1311" s="194"/>
      <c r="C1311" s="163"/>
      <c r="D1311" s="164"/>
      <c r="H1311" s="165"/>
      <c r="M1311" s="165"/>
      <c r="N1311" s="165"/>
      <c r="AQ1311" s="151"/>
      <c r="AS1311" s="151"/>
    </row>
    <row r="1312" spans="1:45" s="140" customFormat="1">
      <c r="A1312" s="142"/>
      <c r="B1312" s="194"/>
      <c r="C1312" s="163"/>
      <c r="D1312" s="164"/>
      <c r="H1312" s="165"/>
      <c r="M1312" s="165"/>
      <c r="N1312" s="165"/>
      <c r="AQ1312" s="151"/>
      <c r="AS1312" s="151"/>
    </row>
    <row r="1313" spans="1:45" s="140" customFormat="1">
      <c r="A1313" s="142"/>
      <c r="B1313" s="194"/>
      <c r="C1313" s="163"/>
      <c r="D1313" s="164"/>
      <c r="H1313" s="165"/>
      <c r="M1313" s="165"/>
      <c r="N1313" s="165"/>
      <c r="AQ1313" s="151"/>
      <c r="AS1313" s="151"/>
    </row>
    <row r="1314" spans="1:45" s="140" customFormat="1">
      <c r="A1314" s="142"/>
      <c r="B1314" s="194"/>
      <c r="C1314" s="163"/>
      <c r="D1314" s="164"/>
      <c r="H1314" s="165"/>
      <c r="M1314" s="165"/>
      <c r="N1314" s="165"/>
      <c r="AQ1314" s="151"/>
      <c r="AS1314" s="151"/>
    </row>
    <row r="1315" spans="1:45" s="140" customFormat="1">
      <c r="A1315" s="142"/>
      <c r="B1315" s="194"/>
      <c r="C1315" s="163"/>
      <c r="D1315" s="164"/>
      <c r="H1315" s="165"/>
      <c r="M1315" s="165"/>
      <c r="N1315" s="165"/>
      <c r="AQ1315" s="151"/>
      <c r="AS1315" s="151"/>
    </row>
    <row r="1316" spans="1:45" s="140" customFormat="1">
      <c r="A1316" s="142"/>
      <c r="B1316" s="194"/>
      <c r="C1316" s="163"/>
      <c r="D1316" s="164"/>
      <c r="H1316" s="165"/>
      <c r="M1316" s="165"/>
      <c r="N1316" s="165"/>
      <c r="AQ1316" s="151"/>
      <c r="AS1316" s="151"/>
    </row>
    <row r="1317" spans="1:45" s="140" customFormat="1">
      <c r="A1317" s="142"/>
      <c r="B1317" s="194"/>
      <c r="C1317" s="163"/>
      <c r="D1317" s="164"/>
      <c r="H1317" s="165"/>
      <c r="M1317" s="165"/>
      <c r="N1317" s="165"/>
      <c r="AQ1317" s="151"/>
      <c r="AS1317" s="151"/>
    </row>
    <row r="1318" spans="1:45" s="140" customFormat="1">
      <c r="A1318" s="142"/>
      <c r="B1318" s="194"/>
      <c r="C1318" s="163"/>
      <c r="D1318" s="164"/>
      <c r="H1318" s="165"/>
      <c r="M1318" s="165"/>
      <c r="N1318" s="165"/>
      <c r="AQ1318" s="151"/>
      <c r="AS1318" s="151"/>
    </row>
    <row r="1319" spans="1:45" s="140" customFormat="1">
      <c r="A1319" s="142"/>
      <c r="B1319" s="194"/>
      <c r="C1319" s="163"/>
      <c r="D1319" s="164"/>
      <c r="H1319" s="165"/>
      <c r="M1319" s="165"/>
      <c r="N1319" s="165"/>
      <c r="AQ1319" s="151"/>
      <c r="AS1319" s="151"/>
    </row>
    <row r="1320" spans="1:45" s="140" customFormat="1">
      <c r="A1320" s="142"/>
      <c r="B1320" s="194"/>
      <c r="C1320" s="163"/>
      <c r="D1320" s="164"/>
      <c r="H1320" s="165"/>
      <c r="M1320" s="165"/>
      <c r="N1320" s="165"/>
      <c r="AQ1320" s="151"/>
      <c r="AS1320" s="151"/>
    </row>
    <row r="1321" spans="1:45" s="140" customFormat="1">
      <c r="A1321" s="142"/>
      <c r="B1321" s="194"/>
      <c r="C1321" s="163"/>
      <c r="D1321" s="164"/>
      <c r="H1321" s="165"/>
      <c r="M1321" s="165"/>
      <c r="N1321" s="165"/>
      <c r="AQ1321" s="151"/>
      <c r="AS1321" s="151"/>
    </row>
    <row r="1322" spans="1:45" s="140" customFormat="1">
      <c r="A1322" s="142"/>
      <c r="B1322" s="194"/>
      <c r="C1322" s="163"/>
      <c r="D1322" s="164"/>
      <c r="H1322" s="165"/>
      <c r="M1322" s="165"/>
      <c r="N1322" s="165"/>
      <c r="AQ1322" s="151"/>
      <c r="AS1322" s="151"/>
    </row>
    <row r="1323" spans="1:45" s="140" customFormat="1">
      <c r="A1323" s="142"/>
      <c r="B1323" s="194"/>
      <c r="C1323" s="163"/>
      <c r="D1323" s="164"/>
      <c r="H1323" s="165"/>
      <c r="M1323" s="165"/>
      <c r="N1323" s="165"/>
      <c r="AQ1323" s="151"/>
      <c r="AS1323" s="151"/>
    </row>
    <row r="1324" spans="1:45" s="140" customFormat="1">
      <c r="A1324" s="142"/>
      <c r="B1324" s="194"/>
      <c r="C1324" s="163"/>
      <c r="D1324" s="164"/>
      <c r="H1324" s="165"/>
      <c r="M1324" s="165"/>
      <c r="N1324" s="165"/>
      <c r="AQ1324" s="151"/>
      <c r="AS1324" s="151"/>
    </row>
    <row r="1325" spans="1:45" s="140" customFormat="1">
      <c r="A1325" s="142"/>
      <c r="B1325" s="194"/>
      <c r="C1325" s="163"/>
      <c r="D1325" s="164"/>
      <c r="H1325" s="165"/>
      <c r="M1325" s="165"/>
      <c r="N1325" s="165"/>
      <c r="AQ1325" s="151"/>
      <c r="AS1325" s="151"/>
    </row>
    <row r="1326" spans="1:45" s="140" customFormat="1">
      <c r="A1326" s="142"/>
      <c r="B1326" s="194"/>
      <c r="C1326" s="163"/>
      <c r="D1326" s="164"/>
      <c r="H1326" s="165"/>
      <c r="M1326" s="165"/>
      <c r="N1326" s="165"/>
      <c r="AQ1326" s="151"/>
      <c r="AS1326" s="151"/>
    </row>
    <row r="1327" spans="1:45" s="140" customFormat="1">
      <c r="A1327" s="142"/>
      <c r="B1327" s="194"/>
      <c r="C1327" s="163"/>
      <c r="D1327" s="164"/>
      <c r="H1327" s="165"/>
      <c r="M1327" s="165"/>
      <c r="N1327" s="165"/>
      <c r="AQ1327" s="151"/>
      <c r="AS1327" s="151"/>
    </row>
    <row r="1328" spans="1:45" s="140" customFormat="1">
      <c r="A1328" s="142"/>
      <c r="B1328" s="194"/>
      <c r="C1328" s="163"/>
      <c r="D1328" s="164"/>
      <c r="H1328" s="165"/>
      <c r="M1328" s="165"/>
      <c r="N1328" s="165"/>
      <c r="AQ1328" s="151"/>
      <c r="AS1328" s="151"/>
    </row>
    <row r="1329" spans="1:45" s="140" customFormat="1">
      <c r="A1329" s="142"/>
      <c r="B1329" s="194"/>
      <c r="C1329" s="163"/>
      <c r="D1329" s="164"/>
      <c r="H1329" s="165"/>
      <c r="M1329" s="165"/>
      <c r="N1329" s="165"/>
      <c r="AQ1329" s="151"/>
      <c r="AS1329" s="151"/>
    </row>
    <row r="1330" spans="1:45" s="140" customFormat="1">
      <c r="A1330" s="142"/>
      <c r="B1330" s="194"/>
      <c r="C1330" s="163"/>
      <c r="D1330" s="164"/>
      <c r="H1330" s="165"/>
      <c r="M1330" s="165"/>
      <c r="N1330" s="165"/>
      <c r="AQ1330" s="151"/>
      <c r="AS1330" s="151"/>
    </row>
    <row r="1331" spans="1:45" s="140" customFormat="1">
      <c r="A1331" s="142"/>
      <c r="B1331" s="194"/>
      <c r="C1331" s="163"/>
      <c r="D1331" s="164"/>
      <c r="H1331" s="165"/>
      <c r="M1331" s="165"/>
      <c r="N1331" s="165"/>
      <c r="AQ1331" s="151"/>
      <c r="AS1331" s="151"/>
    </row>
    <row r="1332" spans="1:45" s="140" customFormat="1">
      <c r="A1332" s="142"/>
      <c r="B1332" s="194"/>
      <c r="C1332" s="163"/>
      <c r="D1332" s="164"/>
      <c r="H1332" s="165"/>
      <c r="M1332" s="165"/>
      <c r="N1332" s="165"/>
      <c r="AQ1332" s="151"/>
      <c r="AS1332" s="151"/>
    </row>
    <row r="1333" spans="1:45" s="140" customFormat="1">
      <c r="A1333" s="142"/>
      <c r="B1333" s="194"/>
      <c r="C1333" s="163"/>
      <c r="D1333" s="164"/>
      <c r="H1333" s="165"/>
      <c r="M1333" s="165"/>
      <c r="N1333" s="165"/>
      <c r="AQ1333" s="151"/>
      <c r="AS1333" s="151"/>
    </row>
    <row r="1334" spans="1:45" s="140" customFormat="1">
      <c r="A1334" s="142"/>
      <c r="B1334" s="194"/>
      <c r="C1334" s="163"/>
      <c r="D1334" s="164"/>
      <c r="H1334" s="165"/>
      <c r="M1334" s="165"/>
      <c r="N1334" s="165"/>
      <c r="AQ1334" s="151"/>
      <c r="AS1334" s="151"/>
    </row>
    <row r="1335" spans="1:45" s="140" customFormat="1">
      <c r="A1335" s="142"/>
      <c r="B1335" s="194"/>
      <c r="C1335" s="163"/>
      <c r="D1335" s="164"/>
      <c r="H1335" s="165"/>
      <c r="M1335" s="165"/>
      <c r="N1335" s="165"/>
      <c r="AQ1335" s="151"/>
      <c r="AS1335" s="151"/>
    </row>
    <row r="1336" spans="1:45" s="140" customFormat="1">
      <c r="A1336" s="142"/>
      <c r="B1336" s="194"/>
      <c r="C1336" s="163"/>
      <c r="D1336" s="164"/>
      <c r="H1336" s="165"/>
      <c r="M1336" s="165"/>
      <c r="N1336" s="165"/>
      <c r="AQ1336" s="151"/>
      <c r="AS1336" s="151"/>
    </row>
    <row r="1337" spans="1:45" s="140" customFormat="1">
      <c r="A1337" s="142"/>
      <c r="B1337" s="194"/>
      <c r="C1337" s="163"/>
      <c r="D1337" s="164"/>
      <c r="H1337" s="165"/>
      <c r="M1337" s="165"/>
      <c r="N1337" s="165"/>
      <c r="AQ1337" s="151"/>
      <c r="AS1337" s="151"/>
    </row>
    <row r="1338" spans="1:45" s="140" customFormat="1">
      <c r="A1338" s="142"/>
      <c r="B1338" s="194"/>
      <c r="C1338" s="163"/>
      <c r="D1338" s="164"/>
      <c r="H1338" s="165"/>
      <c r="M1338" s="165"/>
      <c r="N1338" s="165"/>
      <c r="AQ1338" s="151"/>
      <c r="AS1338" s="151"/>
    </row>
    <row r="1339" spans="1:45" s="140" customFormat="1">
      <c r="A1339" s="142"/>
      <c r="B1339" s="194"/>
      <c r="C1339" s="163"/>
      <c r="D1339" s="164"/>
      <c r="H1339" s="165"/>
      <c r="M1339" s="165"/>
      <c r="N1339" s="165"/>
      <c r="AQ1339" s="151"/>
      <c r="AS1339" s="151"/>
    </row>
    <row r="1340" spans="1:45" s="140" customFormat="1">
      <c r="A1340" s="142"/>
      <c r="B1340" s="194"/>
      <c r="C1340" s="163"/>
      <c r="D1340" s="164"/>
      <c r="H1340" s="165"/>
      <c r="M1340" s="165"/>
      <c r="N1340" s="165"/>
      <c r="AQ1340" s="151"/>
      <c r="AS1340" s="151"/>
    </row>
    <row r="1341" spans="1:45" s="140" customFormat="1">
      <c r="A1341" s="142"/>
      <c r="B1341" s="194"/>
      <c r="C1341" s="163"/>
      <c r="D1341" s="164"/>
      <c r="H1341" s="165"/>
      <c r="M1341" s="165"/>
      <c r="N1341" s="165"/>
      <c r="AQ1341" s="151"/>
      <c r="AS1341" s="151"/>
    </row>
    <row r="1342" spans="1:45" s="140" customFormat="1">
      <c r="A1342" s="142"/>
      <c r="B1342" s="194"/>
      <c r="C1342" s="163"/>
      <c r="D1342" s="164"/>
      <c r="H1342" s="165"/>
      <c r="M1342" s="165"/>
      <c r="N1342" s="165"/>
      <c r="AQ1342" s="151"/>
      <c r="AS1342" s="151"/>
    </row>
    <row r="1343" spans="1:45" s="140" customFormat="1">
      <c r="A1343" s="142"/>
      <c r="B1343" s="194"/>
      <c r="C1343" s="163"/>
      <c r="D1343" s="164"/>
      <c r="H1343" s="165"/>
      <c r="M1343" s="165"/>
      <c r="N1343" s="165"/>
      <c r="AQ1343" s="151"/>
      <c r="AS1343" s="151"/>
    </row>
    <row r="1344" spans="1:45" s="140" customFormat="1">
      <c r="A1344" s="142"/>
      <c r="B1344" s="194"/>
      <c r="C1344" s="163"/>
      <c r="D1344" s="164"/>
      <c r="H1344" s="165"/>
      <c r="M1344" s="165"/>
      <c r="N1344" s="165"/>
      <c r="AQ1344" s="151"/>
      <c r="AS1344" s="151"/>
    </row>
    <row r="1345" spans="1:45" s="140" customFormat="1">
      <c r="A1345" s="142"/>
      <c r="B1345" s="194"/>
      <c r="C1345" s="163"/>
      <c r="D1345" s="164"/>
      <c r="H1345" s="165"/>
      <c r="M1345" s="165"/>
      <c r="N1345" s="165"/>
      <c r="AQ1345" s="151"/>
      <c r="AS1345" s="151"/>
    </row>
    <row r="1346" spans="1:45" s="140" customFormat="1">
      <c r="A1346" s="142"/>
      <c r="B1346" s="194"/>
      <c r="C1346" s="163"/>
      <c r="D1346" s="164"/>
      <c r="H1346" s="165"/>
      <c r="M1346" s="165"/>
      <c r="N1346" s="165"/>
      <c r="AQ1346" s="151"/>
      <c r="AS1346" s="151"/>
    </row>
    <row r="1347" spans="1:45" s="140" customFormat="1">
      <c r="A1347" s="142"/>
      <c r="B1347" s="194"/>
      <c r="C1347" s="163"/>
      <c r="D1347" s="164"/>
      <c r="H1347" s="165"/>
      <c r="M1347" s="165"/>
      <c r="N1347" s="165"/>
      <c r="AQ1347" s="151"/>
      <c r="AS1347" s="151"/>
    </row>
    <row r="1348" spans="1:45" s="140" customFormat="1">
      <c r="A1348" s="142"/>
      <c r="B1348" s="194"/>
      <c r="C1348" s="163"/>
      <c r="D1348" s="164"/>
      <c r="H1348" s="165"/>
      <c r="M1348" s="165"/>
      <c r="N1348" s="165"/>
      <c r="AQ1348" s="151"/>
      <c r="AS1348" s="151"/>
    </row>
    <row r="1349" spans="1:45" s="140" customFormat="1">
      <c r="A1349" s="142"/>
      <c r="B1349" s="194"/>
      <c r="C1349" s="163"/>
      <c r="D1349" s="164"/>
      <c r="H1349" s="165"/>
      <c r="M1349" s="165"/>
      <c r="N1349" s="165"/>
      <c r="AQ1349" s="151"/>
      <c r="AS1349" s="151"/>
    </row>
    <row r="1350" spans="1:45" s="140" customFormat="1">
      <c r="A1350" s="142"/>
      <c r="B1350" s="194"/>
      <c r="C1350" s="163"/>
      <c r="D1350" s="164"/>
      <c r="H1350" s="165"/>
      <c r="M1350" s="165"/>
      <c r="N1350" s="165"/>
      <c r="AQ1350" s="151"/>
      <c r="AS1350" s="151"/>
    </row>
    <row r="1351" spans="1:45" s="140" customFormat="1">
      <c r="A1351" s="142"/>
      <c r="B1351" s="194"/>
      <c r="C1351" s="163"/>
      <c r="D1351" s="164"/>
      <c r="H1351" s="165"/>
      <c r="M1351" s="165"/>
      <c r="N1351" s="165"/>
      <c r="AQ1351" s="151"/>
      <c r="AS1351" s="151"/>
    </row>
    <row r="1352" spans="1:45" s="140" customFormat="1">
      <c r="A1352" s="142"/>
      <c r="B1352" s="194"/>
      <c r="C1352" s="163"/>
      <c r="D1352" s="164"/>
      <c r="H1352" s="165"/>
      <c r="M1352" s="165"/>
      <c r="N1352" s="165"/>
      <c r="AQ1352" s="151"/>
      <c r="AS1352" s="151"/>
    </row>
    <row r="1353" spans="1:45" s="140" customFormat="1">
      <c r="A1353" s="142"/>
      <c r="B1353" s="194"/>
      <c r="C1353" s="163"/>
      <c r="D1353" s="164"/>
      <c r="H1353" s="165"/>
      <c r="M1353" s="165"/>
      <c r="N1353" s="165"/>
      <c r="AQ1353" s="151"/>
      <c r="AS1353" s="151"/>
    </row>
    <row r="1354" spans="1:45" s="140" customFormat="1">
      <c r="A1354" s="142"/>
      <c r="B1354" s="194"/>
      <c r="C1354" s="163"/>
      <c r="D1354" s="164"/>
      <c r="H1354" s="165"/>
      <c r="M1354" s="165"/>
      <c r="N1354" s="165"/>
      <c r="AQ1354" s="151"/>
      <c r="AS1354" s="151"/>
    </row>
    <row r="1355" spans="1:45" s="140" customFormat="1">
      <c r="A1355" s="142"/>
      <c r="B1355" s="194"/>
      <c r="C1355" s="163"/>
      <c r="D1355" s="164"/>
      <c r="H1355" s="165"/>
      <c r="M1355" s="165"/>
      <c r="N1355" s="165"/>
      <c r="AQ1355" s="151"/>
      <c r="AS1355" s="151"/>
    </row>
    <row r="1356" spans="1:45" s="140" customFormat="1">
      <c r="A1356" s="142"/>
      <c r="B1356" s="194"/>
      <c r="C1356" s="163"/>
      <c r="D1356" s="164"/>
      <c r="H1356" s="165"/>
      <c r="M1356" s="165"/>
      <c r="N1356" s="165"/>
      <c r="AQ1356" s="151"/>
      <c r="AS1356" s="151"/>
    </row>
    <row r="1357" spans="1:45" s="140" customFormat="1">
      <c r="A1357" s="142"/>
      <c r="B1357" s="194"/>
      <c r="C1357" s="163"/>
      <c r="D1357" s="164"/>
      <c r="H1357" s="165"/>
      <c r="M1357" s="165"/>
      <c r="N1357" s="165"/>
      <c r="AQ1357" s="151"/>
      <c r="AS1357" s="151"/>
    </row>
    <row r="1358" spans="1:45" s="140" customFormat="1">
      <c r="A1358" s="142"/>
      <c r="B1358" s="194"/>
      <c r="C1358" s="163"/>
      <c r="D1358" s="164"/>
      <c r="H1358" s="165"/>
      <c r="M1358" s="165"/>
      <c r="N1358" s="165"/>
      <c r="AQ1358" s="151"/>
      <c r="AS1358" s="151"/>
    </row>
    <row r="1359" spans="1:45" s="140" customFormat="1">
      <c r="A1359" s="142"/>
      <c r="B1359" s="194"/>
      <c r="C1359" s="163"/>
      <c r="D1359" s="164"/>
      <c r="H1359" s="165"/>
      <c r="M1359" s="165"/>
      <c r="N1359" s="165"/>
      <c r="AQ1359" s="151"/>
      <c r="AS1359" s="151"/>
    </row>
    <row r="1360" spans="1:45" s="140" customFormat="1">
      <c r="A1360" s="142"/>
      <c r="B1360" s="194"/>
      <c r="C1360" s="163"/>
      <c r="D1360" s="164"/>
      <c r="H1360" s="165"/>
      <c r="M1360" s="165"/>
      <c r="N1360" s="165"/>
      <c r="AQ1360" s="151"/>
      <c r="AS1360" s="151"/>
    </row>
    <row r="1361" spans="1:45" s="140" customFormat="1">
      <c r="A1361" s="142"/>
      <c r="B1361" s="194"/>
      <c r="C1361" s="163"/>
      <c r="D1361" s="164"/>
      <c r="H1361" s="165"/>
      <c r="M1361" s="165"/>
      <c r="N1361" s="165"/>
      <c r="AQ1361" s="151"/>
      <c r="AS1361" s="151"/>
    </row>
    <row r="1362" spans="1:45" s="140" customFormat="1">
      <c r="A1362" s="142"/>
      <c r="B1362" s="194"/>
      <c r="C1362" s="163"/>
      <c r="D1362" s="164"/>
      <c r="H1362" s="165"/>
      <c r="M1362" s="165"/>
      <c r="N1362" s="165"/>
      <c r="AQ1362" s="151"/>
      <c r="AS1362" s="151"/>
    </row>
    <row r="1363" spans="1:45" s="140" customFormat="1">
      <c r="A1363" s="142"/>
      <c r="B1363" s="194"/>
      <c r="C1363" s="163"/>
      <c r="D1363" s="164"/>
      <c r="H1363" s="165"/>
      <c r="M1363" s="165"/>
      <c r="N1363" s="165"/>
      <c r="AQ1363" s="151"/>
      <c r="AS1363" s="151"/>
    </row>
    <row r="1364" spans="1:45" s="140" customFormat="1">
      <c r="A1364" s="142"/>
      <c r="B1364" s="194"/>
      <c r="C1364" s="163"/>
      <c r="D1364" s="164"/>
      <c r="H1364" s="165"/>
      <c r="M1364" s="165"/>
      <c r="N1364" s="165"/>
      <c r="AQ1364" s="151"/>
      <c r="AS1364" s="151"/>
    </row>
    <row r="1365" spans="1:45" s="140" customFormat="1">
      <c r="A1365" s="142"/>
      <c r="B1365" s="194"/>
      <c r="C1365" s="163"/>
      <c r="D1365" s="164"/>
      <c r="H1365" s="165"/>
      <c r="M1365" s="165"/>
      <c r="N1365" s="165"/>
      <c r="AQ1365" s="151"/>
      <c r="AS1365" s="151"/>
    </row>
    <row r="1366" spans="1:45" s="140" customFormat="1">
      <c r="A1366" s="142"/>
      <c r="B1366" s="194"/>
      <c r="C1366" s="163"/>
      <c r="D1366" s="164"/>
      <c r="H1366" s="165"/>
      <c r="M1366" s="165"/>
      <c r="N1366" s="165"/>
      <c r="AQ1366" s="151"/>
      <c r="AS1366" s="151"/>
    </row>
    <row r="1367" spans="1:45" s="140" customFormat="1">
      <c r="A1367" s="142"/>
      <c r="B1367" s="194"/>
      <c r="C1367" s="163"/>
      <c r="D1367" s="164"/>
      <c r="H1367" s="165"/>
      <c r="M1367" s="165"/>
      <c r="N1367" s="165"/>
      <c r="AQ1367" s="151"/>
      <c r="AS1367" s="151"/>
    </row>
    <row r="1368" spans="1:45" s="140" customFormat="1">
      <c r="A1368" s="142"/>
      <c r="B1368" s="194"/>
      <c r="C1368" s="163"/>
      <c r="D1368" s="164"/>
      <c r="H1368" s="165"/>
      <c r="M1368" s="165"/>
      <c r="N1368" s="165"/>
      <c r="AQ1368" s="151"/>
      <c r="AS1368" s="151"/>
    </row>
    <row r="1369" spans="1:45" s="140" customFormat="1">
      <c r="A1369" s="142"/>
      <c r="B1369" s="194"/>
      <c r="C1369" s="163"/>
      <c r="D1369" s="164"/>
      <c r="H1369" s="165"/>
      <c r="M1369" s="165"/>
      <c r="N1369" s="165"/>
      <c r="AQ1369" s="151"/>
      <c r="AS1369" s="151"/>
    </row>
    <row r="1370" spans="1:45" s="140" customFormat="1">
      <c r="A1370" s="142"/>
      <c r="B1370" s="194"/>
      <c r="C1370" s="163"/>
      <c r="D1370" s="164"/>
      <c r="H1370" s="165"/>
      <c r="M1370" s="165"/>
      <c r="N1370" s="165"/>
      <c r="AQ1370" s="151"/>
      <c r="AS1370" s="151"/>
    </row>
    <row r="1371" spans="1:45" s="140" customFormat="1">
      <c r="A1371" s="142"/>
      <c r="B1371" s="194"/>
      <c r="C1371" s="163"/>
      <c r="D1371" s="164"/>
      <c r="H1371" s="165"/>
      <c r="M1371" s="165"/>
      <c r="N1371" s="165"/>
      <c r="AQ1371" s="151"/>
      <c r="AS1371" s="151"/>
    </row>
    <row r="1372" spans="1:45" s="140" customFormat="1">
      <c r="A1372" s="142"/>
      <c r="B1372" s="194"/>
      <c r="C1372" s="163"/>
      <c r="D1372" s="164"/>
      <c r="H1372" s="165"/>
      <c r="M1372" s="165"/>
      <c r="N1372" s="165"/>
      <c r="AQ1372" s="151"/>
      <c r="AS1372" s="151"/>
    </row>
    <row r="1373" spans="1:45" s="140" customFormat="1">
      <c r="A1373" s="142"/>
      <c r="B1373" s="194"/>
      <c r="C1373" s="163"/>
      <c r="D1373" s="164"/>
      <c r="H1373" s="165"/>
      <c r="M1373" s="165"/>
      <c r="N1373" s="165"/>
      <c r="AQ1373" s="151"/>
      <c r="AS1373" s="151"/>
    </row>
    <row r="1374" spans="1:45" s="140" customFormat="1">
      <c r="A1374" s="142"/>
      <c r="B1374" s="194"/>
      <c r="C1374" s="163"/>
      <c r="D1374" s="164"/>
      <c r="H1374" s="165"/>
      <c r="M1374" s="165"/>
      <c r="N1374" s="165"/>
      <c r="AQ1374" s="151"/>
      <c r="AS1374" s="151"/>
    </row>
    <row r="1375" spans="1:45" s="140" customFormat="1">
      <c r="A1375" s="142"/>
      <c r="B1375" s="194"/>
      <c r="C1375" s="163"/>
      <c r="D1375" s="164"/>
      <c r="H1375" s="165"/>
      <c r="M1375" s="165"/>
      <c r="N1375" s="165"/>
      <c r="AQ1375" s="151"/>
      <c r="AS1375" s="151"/>
    </row>
    <row r="1376" spans="1:45" s="140" customFormat="1">
      <c r="A1376" s="142"/>
      <c r="B1376" s="194"/>
      <c r="C1376" s="163"/>
      <c r="D1376" s="164"/>
      <c r="H1376" s="165"/>
      <c r="M1376" s="165"/>
      <c r="N1376" s="165"/>
      <c r="AQ1376" s="151"/>
      <c r="AS1376" s="151"/>
    </row>
    <row r="1377" spans="1:45" s="140" customFormat="1">
      <c r="A1377" s="142"/>
      <c r="B1377" s="194"/>
      <c r="C1377" s="163"/>
      <c r="D1377" s="164"/>
      <c r="H1377" s="165"/>
      <c r="M1377" s="165"/>
      <c r="N1377" s="165"/>
      <c r="AQ1377" s="151"/>
      <c r="AS1377" s="151"/>
    </row>
    <row r="1378" spans="1:45" s="140" customFormat="1">
      <c r="A1378" s="142"/>
      <c r="B1378" s="194"/>
      <c r="C1378" s="163"/>
      <c r="D1378" s="164"/>
      <c r="H1378" s="165"/>
      <c r="M1378" s="165"/>
      <c r="N1378" s="165"/>
      <c r="AQ1378" s="151"/>
      <c r="AS1378" s="151"/>
    </row>
    <row r="1379" spans="1:45" s="140" customFormat="1">
      <c r="A1379" s="142"/>
      <c r="B1379" s="194"/>
      <c r="C1379" s="163"/>
      <c r="D1379" s="164"/>
      <c r="H1379" s="165"/>
      <c r="M1379" s="165"/>
      <c r="N1379" s="165"/>
      <c r="AQ1379" s="151"/>
      <c r="AS1379" s="151"/>
    </row>
    <row r="1380" spans="1:45" s="140" customFormat="1">
      <c r="A1380" s="142"/>
      <c r="B1380" s="194"/>
      <c r="C1380" s="163"/>
      <c r="D1380" s="164"/>
      <c r="H1380" s="165"/>
      <c r="M1380" s="165"/>
      <c r="N1380" s="165"/>
      <c r="AQ1380" s="151"/>
      <c r="AS1380" s="151"/>
    </row>
    <row r="1381" spans="1:45" s="140" customFormat="1">
      <c r="A1381" s="142"/>
      <c r="B1381" s="194"/>
      <c r="C1381" s="163"/>
      <c r="D1381" s="164"/>
      <c r="H1381" s="165"/>
      <c r="M1381" s="165"/>
      <c r="N1381" s="165"/>
      <c r="AQ1381" s="151"/>
      <c r="AS1381" s="151"/>
    </row>
    <row r="1382" spans="1:45" s="140" customFormat="1">
      <c r="A1382" s="142"/>
      <c r="B1382" s="194"/>
      <c r="C1382" s="163"/>
      <c r="D1382" s="164"/>
      <c r="H1382" s="165"/>
      <c r="M1382" s="165"/>
      <c r="N1382" s="165"/>
      <c r="AQ1382" s="151"/>
      <c r="AS1382" s="151"/>
    </row>
    <row r="1383" spans="1:45" s="140" customFormat="1">
      <c r="A1383" s="142"/>
      <c r="B1383" s="194"/>
      <c r="C1383" s="163"/>
      <c r="D1383" s="164"/>
      <c r="H1383" s="165"/>
      <c r="M1383" s="165"/>
      <c r="N1383" s="165"/>
      <c r="AQ1383" s="151"/>
      <c r="AS1383" s="151"/>
    </row>
    <row r="1384" spans="1:45" s="140" customFormat="1">
      <c r="A1384" s="142"/>
      <c r="B1384" s="194"/>
      <c r="C1384" s="163"/>
      <c r="D1384" s="164"/>
      <c r="H1384" s="165"/>
      <c r="M1384" s="165"/>
      <c r="N1384" s="165"/>
      <c r="AQ1384" s="151"/>
      <c r="AS1384" s="151"/>
    </row>
    <row r="1385" spans="1:45" s="140" customFormat="1">
      <c r="A1385" s="142"/>
      <c r="B1385" s="194"/>
      <c r="C1385" s="163"/>
      <c r="D1385" s="164"/>
      <c r="H1385" s="165"/>
      <c r="M1385" s="165"/>
      <c r="N1385" s="165"/>
      <c r="AQ1385" s="151"/>
      <c r="AS1385" s="151"/>
    </row>
    <row r="1386" spans="1:45" s="140" customFormat="1">
      <c r="A1386" s="142"/>
      <c r="B1386" s="194"/>
      <c r="C1386" s="163"/>
      <c r="D1386" s="164"/>
      <c r="H1386" s="165"/>
      <c r="M1386" s="165"/>
      <c r="N1386" s="165"/>
      <c r="AQ1386" s="151"/>
      <c r="AS1386" s="151"/>
    </row>
    <row r="1387" spans="1:45" s="140" customFormat="1">
      <c r="A1387" s="142"/>
      <c r="B1387" s="194"/>
      <c r="C1387" s="163"/>
      <c r="D1387" s="164"/>
      <c r="H1387" s="165"/>
      <c r="M1387" s="165"/>
      <c r="N1387" s="165"/>
      <c r="AQ1387" s="151"/>
      <c r="AS1387" s="151"/>
    </row>
    <row r="1388" spans="1:45" s="140" customFormat="1">
      <c r="A1388" s="142"/>
      <c r="B1388" s="194"/>
      <c r="C1388" s="163"/>
      <c r="D1388" s="164"/>
      <c r="H1388" s="165"/>
      <c r="M1388" s="165"/>
      <c r="N1388" s="165"/>
      <c r="AQ1388" s="151"/>
      <c r="AS1388" s="151"/>
    </row>
    <row r="1389" spans="1:45" s="140" customFormat="1">
      <c r="A1389" s="142"/>
      <c r="B1389" s="194"/>
      <c r="C1389" s="163"/>
      <c r="D1389" s="164"/>
      <c r="H1389" s="165"/>
      <c r="M1389" s="165"/>
      <c r="N1389" s="165"/>
      <c r="AQ1389" s="151"/>
      <c r="AS1389" s="151"/>
    </row>
    <row r="1390" spans="1:45" s="140" customFormat="1">
      <c r="A1390" s="142"/>
      <c r="B1390" s="194"/>
      <c r="C1390" s="163"/>
      <c r="D1390" s="164"/>
      <c r="H1390" s="165"/>
      <c r="M1390" s="165"/>
      <c r="N1390" s="165"/>
      <c r="AQ1390" s="151"/>
      <c r="AS1390" s="151"/>
    </row>
    <row r="1391" spans="1:45" s="140" customFormat="1">
      <c r="A1391" s="142"/>
      <c r="B1391" s="194"/>
      <c r="C1391" s="163"/>
      <c r="D1391" s="164"/>
      <c r="H1391" s="165"/>
      <c r="M1391" s="165"/>
      <c r="N1391" s="165"/>
      <c r="AQ1391" s="151"/>
      <c r="AS1391" s="151"/>
    </row>
    <row r="1392" spans="1:45" s="140" customFormat="1">
      <c r="A1392" s="142"/>
      <c r="B1392" s="194"/>
      <c r="C1392" s="163"/>
      <c r="D1392" s="164"/>
      <c r="H1392" s="165"/>
      <c r="M1392" s="165"/>
      <c r="N1392" s="165"/>
      <c r="AQ1392" s="151"/>
      <c r="AS1392" s="151"/>
    </row>
    <row r="1393" spans="1:45" s="140" customFormat="1">
      <c r="A1393" s="142"/>
      <c r="B1393" s="194"/>
      <c r="C1393" s="163"/>
      <c r="D1393" s="164"/>
      <c r="H1393" s="165"/>
      <c r="M1393" s="165"/>
      <c r="N1393" s="165"/>
      <c r="AQ1393" s="151"/>
      <c r="AS1393" s="151"/>
    </row>
    <row r="1394" spans="1:45" s="140" customFormat="1">
      <c r="A1394" s="142"/>
      <c r="B1394" s="194"/>
      <c r="C1394" s="163"/>
      <c r="D1394" s="164"/>
      <c r="H1394" s="165"/>
      <c r="M1394" s="165"/>
      <c r="N1394" s="165"/>
      <c r="AQ1394" s="151"/>
      <c r="AS1394" s="151"/>
    </row>
    <row r="1395" spans="1:45" s="140" customFormat="1">
      <c r="A1395" s="142"/>
      <c r="B1395" s="194"/>
      <c r="C1395" s="163"/>
      <c r="D1395" s="164"/>
      <c r="H1395" s="165"/>
      <c r="M1395" s="165"/>
      <c r="N1395" s="165"/>
      <c r="AQ1395" s="151"/>
      <c r="AS1395" s="151"/>
    </row>
    <row r="1396" spans="1:45" s="140" customFormat="1">
      <c r="A1396" s="142"/>
      <c r="B1396" s="194"/>
      <c r="C1396" s="163"/>
      <c r="D1396" s="164"/>
      <c r="H1396" s="165"/>
      <c r="M1396" s="165"/>
      <c r="N1396" s="165"/>
      <c r="AQ1396" s="151"/>
      <c r="AS1396" s="151"/>
    </row>
    <row r="1397" spans="1:45" s="140" customFormat="1">
      <c r="A1397" s="142"/>
      <c r="B1397" s="194"/>
      <c r="C1397" s="163"/>
      <c r="D1397" s="164"/>
      <c r="H1397" s="165"/>
      <c r="M1397" s="165"/>
      <c r="N1397" s="165"/>
      <c r="AQ1397" s="151"/>
      <c r="AS1397" s="151"/>
    </row>
    <row r="1398" spans="1:45" s="140" customFormat="1">
      <c r="A1398" s="142"/>
      <c r="B1398" s="194"/>
      <c r="C1398" s="163"/>
      <c r="D1398" s="164"/>
      <c r="H1398" s="165"/>
      <c r="M1398" s="165"/>
      <c r="N1398" s="165"/>
      <c r="AQ1398" s="151"/>
      <c r="AS1398" s="151"/>
    </row>
    <row r="1399" spans="1:45" s="140" customFormat="1">
      <c r="A1399" s="142"/>
      <c r="B1399" s="194"/>
      <c r="C1399" s="163"/>
      <c r="D1399" s="164"/>
      <c r="H1399" s="165"/>
      <c r="M1399" s="165"/>
      <c r="N1399" s="165"/>
      <c r="AQ1399" s="151"/>
      <c r="AS1399" s="151"/>
    </row>
    <row r="1400" spans="1:45" s="140" customFormat="1">
      <c r="A1400" s="142"/>
      <c r="B1400" s="194"/>
      <c r="C1400" s="163"/>
      <c r="D1400" s="164"/>
      <c r="H1400" s="165"/>
      <c r="M1400" s="165"/>
      <c r="N1400" s="165"/>
      <c r="AQ1400" s="151"/>
      <c r="AS1400" s="151"/>
    </row>
    <row r="1401" spans="1:45" s="140" customFormat="1">
      <c r="A1401" s="142"/>
      <c r="B1401" s="194"/>
      <c r="C1401" s="163"/>
      <c r="D1401" s="164"/>
      <c r="H1401" s="165"/>
      <c r="M1401" s="165"/>
      <c r="N1401" s="165"/>
      <c r="AQ1401" s="151"/>
      <c r="AS1401" s="151"/>
    </row>
    <row r="1402" spans="1:45" s="140" customFormat="1">
      <c r="A1402" s="142"/>
      <c r="B1402" s="194"/>
      <c r="C1402" s="163"/>
      <c r="D1402" s="164"/>
      <c r="H1402" s="165"/>
      <c r="M1402" s="165"/>
      <c r="N1402" s="165"/>
      <c r="AQ1402" s="151"/>
      <c r="AS1402" s="151"/>
    </row>
    <row r="1403" spans="1:45" s="140" customFormat="1">
      <c r="A1403" s="142"/>
      <c r="B1403" s="194"/>
      <c r="C1403" s="163"/>
      <c r="D1403" s="164"/>
      <c r="H1403" s="165"/>
      <c r="M1403" s="165"/>
      <c r="N1403" s="165"/>
      <c r="AQ1403" s="151"/>
      <c r="AS1403" s="151"/>
    </row>
    <row r="1404" spans="1:45" s="140" customFormat="1">
      <c r="A1404" s="142"/>
      <c r="B1404" s="194"/>
      <c r="C1404" s="163"/>
      <c r="D1404" s="164"/>
      <c r="H1404" s="165"/>
      <c r="M1404" s="165"/>
      <c r="N1404" s="165"/>
      <c r="AQ1404" s="151"/>
      <c r="AS1404" s="151"/>
    </row>
    <row r="1405" spans="1:45" s="140" customFormat="1">
      <c r="A1405" s="142"/>
      <c r="B1405" s="194"/>
      <c r="C1405" s="163"/>
      <c r="D1405" s="164"/>
      <c r="H1405" s="165"/>
      <c r="M1405" s="165"/>
      <c r="N1405" s="165"/>
      <c r="AQ1405" s="151"/>
      <c r="AS1405" s="151"/>
    </row>
    <row r="1406" spans="1:45" s="140" customFormat="1">
      <c r="A1406" s="142"/>
      <c r="B1406" s="194"/>
      <c r="C1406" s="163"/>
      <c r="D1406" s="164"/>
      <c r="H1406" s="165"/>
      <c r="M1406" s="165"/>
      <c r="N1406" s="165"/>
      <c r="AQ1406" s="151"/>
      <c r="AS1406" s="151"/>
    </row>
    <row r="1407" spans="1:45" s="140" customFormat="1">
      <c r="A1407" s="142"/>
      <c r="B1407" s="194"/>
      <c r="C1407" s="163"/>
      <c r="D1407" s="164"/>
      <c r="H1407" s="165"/>
      <c r="M1407" s="165"/>
      <c r="N1407" s="165"/>
      <c r="AQ1407" s="151"/>
      <c r="AS1407" s="151"/>
    </row>
    <row r="1408" spans="1:45" s="140" customFormat="1">
      <c r="A1408" s="142"/>
      <c r="B1408" s="194"/>
      <c r="C1408" s="163"/>
      <c r="D1408" s="164"/>
      <c r="H1408" s="165"/>
      <c r="M1408" s="165"/>
      <c r="N1408" s="165"/>
      <c r="AQ1408" s="151"/>
      <c r="AS1408" s="151"/>
    </row>
    <row r="1409" spans="1:45" s="140" customFormat="1">
      <c r="A1409" s="142"/>
      <c r="B1409" s="194"/>
      <c r="C1409" s="163"/>
      <c r="D1409" s="164"/>
      <c r="H1409" s="165"/>
      <c r="M1409" s="165"/>
      <c r="N1409" s="165"/>
      <c r="AQ1409" s="151"/>
      <c r="AS1409" s="151"/>
    </row>
    <row r="1410" spans="1:45" s="140" customFormat="1">
      <c r="A1410" s="142"/>
      <c r="B1410" s="194"/>
      <c r="C1410" s="163"/>
      <c r="D1410" s="164"/>
      <c r="H1410" s="165"/>
      <c r="M1410" s="165"/>
      <c r="N1410" s="165"/>
      <c r="AQ1410" s="151"/>
      <c r="AS1410" s="151"/>
    </row>
    <row r="1411" spans="1:45" s="140" customFormat="1">
      <c r="A1411" s="142"/>
      <c r="B1411" s="194"/>
      <c r="C1411" s="163"/>
      <c r="D1411" s="164"/>
      <c r="H1411" s="165"/>
      <c r="M1411" s="165"/>
      <c r="N1411" s="165"/>
      <c r="AQ1411" s="151"/>
      <c r="AS1411" s="151"/>
    </row>
    <row r="1412" spans="1:45" s="140" customFormat="1">
      <c r="A1412" s="142"/>
      <c r="B1412" s="194"/>
      <c r="C1412" s="163"/>
      <c r="D1412" s="164"/>
      <c r="H1412" s="165"/>
      <c r="M1412" s="165"/>
      <c r="N1412" s="165"/>
      <c r="AQ1412" s="151"/>
      <c r="AS1412" s="151"/>
    </row>
    <row r="1413" spans="1:45" s="140" customFormat="1">
      <c r="A1413" s="142"/>
      <c r="B1413" s="194"/>
      <c r="C1413" s="163"/>
      <c r="D1413" s="164"/>
      <c r="H1413" s="165"/>
      <c r="M1413" s="165"/>
      <c r="N1413" s="165"/>
      <c r="AQ1413" s="151"/>
      <c r="AS1413" s="151"/>
    </row>
    <row r="1414" spans="1:45" s="140" customFormat="1">
      <c r="A1414" s="142"/>
      <c r="B1414" s="194"/>
      <c r="C1414" s="163"/>
      <c r="D1414" s="164"/>
      <c r="H1414" s="165"/>
      <c r="M1414" s="165"/>
      <c r="N1414" s="165"/>
      <c r="AQ1414" s="151"/>
      <c r="AS1414" s="151"/>
    </row>
    <row r="1415" spans="1:45" s="140" customFormat="1">
      <c r="A1415" s="142"/>
      <c r="B1415" s="194"/>
      <c r="C1415" s="163"/>
      <c r="D1415" s="164"/>
      <c r="H1415" s="165"/>
      <c r="M1415" s="165"/>
      <c r="N1415" s="165"/>
      <c r="AQ1415" s="151"/>
      <c r="AS1415" s="151"/>
    </row>
    <row r="1416" spans="1:45" s="140" customFormat="1">
      <c r="A1416" s="142"/>
      <c r="B1416" s="194"/>
      <c r="C1416" s="163"/>
      <c r="D1416" s="164"/>
      <c r="H1416" s="165"/>
      <c r="M1416" s="165"/>
      <c r="N1416" s="165"/>
      <c r="AQ1416" s="151"/>
      <c r="AS1416" s="151"/>
    </row>
    <row r="1417" spans="1:45" s="140" customFormat="1">
      <c r="A1417" s="142"/>
      <c r="B1417" s="194"/>
      <c r="C1417" s="163"/>
      <c r="D1417" s="164"/>
      <c r="H1417" s="165"/>
      <c r="M1417" s="165"/>
      <c r="N1417" s="165"/>
      <c r="AQ1417" s="151"/>
      <c r="AS1417" s="151"/>
    </row>
    <row r="1418" spans="1:45" s="140" customFormat="1">
      <c r="A1418" s="142"/>
      <c r="B1418" s="194"/>
      <c r="C1418" s="163"/>
      <c r="D1418" s="164"/>
      <c r="H1418" s="165"/>
      <c r="M1418" s="165"/>
      <c r="N1418" s="165"/>
      <c r="AQ1418" s="151"/>
      <c r="AS1418" s="151"/>
    </row>
    <row r="1419" spans="1:45" s="140" customFormat="1">
      <c r="A1419" s="142"/>
      <c r="B1419" s="194"/>
      <c r="C1419" s="163"/>
      <c r="D1419" s="164"/>
      <c r="H1419" s="165"/>
      <c r="M1419" s="165"/>
      <c r="N1419" s="165"/>
      <c r="AQ1419" s="151"/>
      <c r="AS1419" s="151"/>
    </row>
    <row r="1420" spans="1:45" s="140" customFormat="1">
      <c r="A1420" s="142"/>
      <c r="B1420" s="194"/>
      <c r="C1420" s="163"/>
      <c r="D1420" s="164"/>
      <c r="H1420" s="165"/>
      <c r="M1420" s="165"/>
      <c r="N1420" s="165"/>
      <c r="AQ1420" s="151"/>
      <c r="AS1420" s="151"/>
    </row>
    <row r="1421" spans="1:45" s="140" customFormat="1">
      <c r="A1421" s="142"/>
      <c r="B1421" s="194"/>
      <c r="C1421" s="163"/>
      <c r="D1421" s="164"/>
      <c r="H1421" s="165"/>
      <c r="M1421" s="165"/>
      <c r="N1421" s="165"/>
      <c r="AQ1421" s="151"/>
      <c r="AS1421" s="151"/>
    </row>
    <row r="1422" spans="1:45" s="140" customFormat="1">
      <c r="A1422" s="142"/>
      <c r="B1422" s="194"/>
      <c r="C1422" s="163"/>
      <c r="D1422" s="164"/>
      <c r="H1422" s="165"/>
      <c r="M1422" s="165"/>
      <c r="N1422" s="165"/>
      <c r="AQ1422" s="151"/>
      <c r="AS1422" s="151"/>
    </row>
    <row r="1423" spans="1:45" s="140" customFormat="1">
      <c r="A1423" s="142"/>
      <c r="B1423" s="194"/>
      <c r="C1423" s="163"/>
      <c r="D1423" s="164"/>
      <c r="H1423" s="165"/>
      <c r="M1423" s="165"/>
      <c r="N1423" s="165"/>
      <c r="AQ1423" s="151"/>
      <c r="AS1423" s="151"/>
    </row>
    <row r="1424" spans="1:45" s="140" customFormat="1">
      <c r="A1424" s="142"/>
      <c r="B1424" s="194"/>
      <c r="C1424" s="163"/>
      <c r="D1424" s="164"/>
      <c r="H1424" s="165"/>
      <c r="M1424" s="165"/>
      <c r="N1424" s="165"/>
      <c r="AQ1424" s="151"/>
      <c r="AS1424" s="151"/>
    </row>
    <row r="1425" spans="1:45" s="140" customFormat="1">
      <c r="A1425" s="142"/>
      <c r="B1425" s="194"/>
      <c r="C1425" s="163"/>
      <c r="D1425" s="164"/>
      <c r="H1425" s="165"/>
      <c r="M1425" s="165"/>
      <c r="N1425" s="165"/>
      <c r="AQ1425" s="151"/>
      <c r="AS1425" s="151"/>
    </row>
    <row r="1426" spans="1:45" s="140" customFormat="1">
      <c r="A1426" s="142"/>
      <c r="B1426" s="194"/>
      <c r="C1426" s="163"/>
      <c r="D1426" s="164"/>
      <c r="H1426" s="165"/>
      <c r="M1426" s="165"/>
      <c r="N1426" s="165"/>
      <c r="AQ1426" s="151"/>
      <c r="AS1426" s="151"/>
    </row>
    <row r="1427" spans="1:45" s="140" customFormat="1">
      <c r="A1427" s="142"/>
      <c r="B1427" s="194"/>
      <c r="C1427" s="163"/>
      <c r="D1427" s="164"/>
      <c r="H1427" s="165"/>
      <c r="M1427" s="165"/>
      <c r="N1427" s="165"/>
      <c r="AQ1427" s="151"/>
      <c r="AS1427" s="151"/>
    </row>
    <row r="1428" spans="1:45" s="140" customFormat="1">
      <c r="A1428" s="142"/>
      <c r="B1428" s="194"/>
      <c r="C1428" s="163"/>
      <c r="D1428" s="164"/>
      <c r="H1428" s="165"/>
      <c r="M1428" s="165"/>
      <c r="N1428" s="165"/>
      <c r="AQ1428" s="151"/>
      <c r="AS1428" s="151"/>
    </row>
    <row r="1429" spans="1:45" s="140" customFormat="1">
      <c r="A1429" s="142"/>
      <c r="B1429" s="194"/>
      <c r="C1429" s="163"/>
      <c r="D1429" s="164"/>
      <c r="H1429" s="165"/>
      <c r="M1429" s="165"/>
      <c r="N1429" s="165"/>
      <c r="AQ1429" s="151"/>
      <c r="AS1429" s="151"/>
    </row>
    <row r="1430" spans="1:45" s="140" customFormat="1">
      <c r="A1430" s="142"/>
      <c r="B1430" s="194"/>
      <c r="C1430" s="163"/>
      <c r="D1430" s="164"/>
      <c r="H1430" s="165"/>
      <c r="M1430" s="165"/>
      <c r="N1430" s="165"/>
      <c r="AQ1430" s="151"/>
      <c r="AS1430" s="151"/>
    </row>
    <row r="1431" spans="1:45" s="140" customFormat="1">
      <c r="A1431" s="142"/>
      <c r="B1431" s="194"/>
      <c r="C1431" s="163"/>
      <c r="D1431" s="164"/>
      <c r="H1431" s="165"/>
      <c r="M1431" s="165"/>
      <c r="N1431" s="165"/>
      <c r="AQ1431" s="151"/>
      <c r="AS1431" s="151"/>
    </row>
    <row r="1432" spans="1:45" s="140" customFormat="1">
      <c r="A1432" s="142"/>
      <c r="B1432" s="194"/>
      <c r="C1432" s="163"/>
      <c r="D1432" s="164"/>
      <c r="H1432" s="165"/>
      <c r="M1432" s="165"/>
      <c r="N1432" s="165"/>
      <c r="AQ1432" s="151"/>
      <c r="AS1432" s="151"/>
    </row>
    <row r="1433" spans="1:45" s="140" customFormat="1">
      <c r="A1433" s="142"/>
      <c r="B1433" s="194"/>
      <c r="C1433" s="163"/>
      <c r="D1433" s="164"/>
      <c r="H1433" s="165"/>
      <c r="M1433" s="165"/>
      <c r="N1433" s="165"/>
      <c r="AQ1433" s="151"/>
      <c r="AS1433" s="151"/>
    </row>
    <row r="1434" spans="1:45" s="140" customFormat="1">
      <c r="A1434" s="142"/>
      <c r="B1434" s="194"/>
      <c r="C1434" s="163"/>
      <c r="D1434" s="164"/>
      <c r="H1434" s="165"/>
      <c r="M1434" s="165"/>
      <c r="N1434" s="165"/>
      <c r="AQ1434" s="151"/>
      <c r="AS1434" s="151"/>
    </row>
    <row r="1435" spans="1:45" s="140" customFormat="1">
      <c r="A1435" s="142"/>
      <c r="B1435" s="194"/>
      <c r="C1435" s="163"/>
      <c r="D1435" s="164"/>
      <c r="H1435" s="165"/>
      <c r="M1435" s="165"/>
      <c r="N1435" s="165"/>
      <c r="AQ1435" s="151"/>
      <c r="AS1435" s="151"/>
    </row>
    <row r="1436" spans="1:45" s="140" customFormat="1">
      <c r="A1436" s="142"/>
      <c r="B1436" s="194"/>
      <c r="C1436" s="163"/>
      <c r="D1436" s="164"/>
      <c r="H1436" s="165"/>
      <c r="M1436" s="165"/>
      <c r="N1436" s="165"/>
      <c r="AQ1436" s="151"/>
      <c r="AS1436" s="151"/>
    </row>
    <row r="1437" spans="1:45" s="140" customFormat="1">
      <c r="A1437" s="142"/>
      <c r="B1437" s="194"/>
      <c r="C1437" s="163"/>
      <c r="D1437" s="164"/>
      <c r="H1437" s="165"/>
      <c r="M1437" s="165"/>
      <c r="N1437" s="165"/>
      <c r="AQ1437" s="151"/>
      <c r="AS1437" s="151"/>
    </row>
    <row r="1438" spans="1:45" s="140" customFormat="1">
      <c r="A1438" s="142"/>
      <c r="B1438" s="194"/>
      <c r="C1438" s="163"/>
      <c r="D1438" s="164"/>
      <c r="H1438" s="165"/>
      <c r="M1438" s="165"/>
      <c r="N1438" s="165"/>
      <c r="AQ1438" s="151"/>
      <c r="AS1438" s="151"/>
    </row>
    <row r="1439" spans="1:45" s="140" customFormat="1">
      <c r="A1439" s="142"/>
      <c r="B1439" s="194"/>
      <c r="C1439" s="163"/>
      <c r="D1439" s="164"/>
      <c r="H1439" s="165"/>
      <c r="M1439" s="165"/>
      <c r="N1439" s="165"/>
      <c r="AQ1439" s="151"/>
      <c r="AS1439" s="151"/>
    </row>
    <row r="1440" spans="1:45" s="140" customFormat="1">
      <c r="A1440" s="142"/>
      <c r="B1440" s="194"/>
      <c r="C1440" s="163"/>
      <c r="D1440" s="164"/>
      <c r="H1440" s="165"/>
      <c r="M1440" s="165"/>
      <c r="N1440" s="165"/>
      <c r="AQ1440" s="151"/>
      <c r="AS1440" s="151"/>
    </row>
    <row r="1441" spans="1:45" s="140" customFormat="1">
      <c r="A1441" s="142"/>
      <c r="B1441" s="194"/>
      <c r="C1441" s="163"/>
      <c r="D1441" s="164"/>
      <c r="H1441" s="165"/>
      <c r="M1441" s="165"/>
      <c r="N1441" s="165"/>
      <c r="AQ1441" s="151"/>
      <c r="AS1441" s="151"/>
    </row>
    <row r="1442" spans="1:45" s="140" customFormat="1">
      <c r="A1442" s="142"/>
      <c r="B1442" s="194"/>
      <c r="C1442" s="163"/>
      <c r="D1442" s="164"/>
      <c r="H1442" s="165"/>
      <c r="M1442" s="165"/>
      <c r="N1442" s="165"/>
      <c r="AQ1442" s="151"/>
      <c r="AS1442" s="151"/>
    </row>
    <row r="1443" spans="1:45" s="140" customFormat="1">
      <c r="A1443" s="142"/>
      <c r="B1443" s="194"/>
      <c r="C1443" s="163"/>
      <c r="D1443" s="164"/>
      <c r="H1443" s="165"/>
      <c r="M1443" s="165"/>
      <c r="N1443" s="165"/>
      <c r="AQ1443" s="151"/>
      <c r="AS1443" s="151"/>
    </row>
    <row r="1444" spans="1:45" s="140" customFormat="1">
      <c r="A1444" s="142"/>
      <c r="B1444" s="194"/>
      <c r="C1444" s="163"/>
      <c r="D1444" s="164"/>
      <c r="H1444" s="165"/>
      <c r="M1444" s="165"/>
      <c r="N1444" s="165"/>
      <c r="AQ1444" s="151"/>
      <c r="AS1444" s="151"/>
    </row>
    <row r="1445" spans="1:45" s="140" customFormat="1">
      <c r="A1445" s="142"/>
      <c r="B1445" s="194"/>
      <c r="C1445" s="163"/>
      <c r="D1445" s="164"/>
      <c r="H1445" s="165"/>
      <c r="M1445" s="165"/>
      <c r="N1445" s="165"/>
      <c r="AQ1445" s="151"/>
      <c r="AS1445" s="151"/>
    </row>
    <row r="1446" spans="1:45" s="140" customFormat="1">
      <c r="A1446" s="142"/>
      <c r="B1446" s="194"/>
      <c r="C1446" s="163"/>
      <c r="D1446" s="164"/>
      <c r="H1446" s="165"/>
      <c r="M1446" s="165"/>
      <c r="N1446" s="165"/>
      <c r="AQ1446" s="151"/>
      <c r="AS1446" s="151"/>
    </row>
    <row r="1447" spans="1:45" s="140" customFormat="1">
      <c r="A1447" s="142"/>
      <c r="B1447" s="194"/>
      <c r="C1447" s="163"/>
      <c r="D1447" s="164"/>
      <c r="H1447" s="165"/>
      <c r="M1447" s="165"/>
      <c r="N1447" s="165"/>
      <c r="AQ1447" s="151"/>
      <c r="AS1447" s="151"/>
    </row>
    <row r="1448" spans="1:45" s="140" customFormat="1">
      <c r="A1448" s="142"/>
      <c r="B1448" s="194"/>
      <c r="C1448" s="163"/>
      <c r="D1448" s="164"/>
      <c r="H1448" s="165"/>
      <c r="M1448" s="165"/>
      <c r="N1448" s="165"/>
      <c r="AQ1448" s="151"/>
      <c r="AS1448" s="151"/>
    </row>
    <row r="1449" spans="1:45" s="140" customFormat="1">
      <c r="A1449" s="142"/>
      <c r="B1449" s="194"/>
      <c r="C1449" s="163"/>
      <c r="D1449" s="164"/>
      <c r="H1449" s="165"/>
      <c r="M1449" s="165"/>
      <c r="N1449" s="165"/>
      <c r="AQ1449" s="151"/>
      <c r="AS1449" s="151"/>
    </row>
    <row r="1450" spans="1:45" s="140" customFormat="1">
      <c r="A1450" s="142"/>
      <c r="B1450" s="194"/>
      <c r="C1450" s="163"/>
      <c r="D1450" s="164"/>
      <c r="H1450" s="165"/>
      <c r="M1450" s="165"/>
      <c r="N1450" s="165"/>
      <c r="AQ1450" s="151"/>
      <c r="AS1450" s="151"/>
    </row>
    <row r="1451" spans="1:45" s="140" customFormat="1">
      <c r="A1451" s="142"/>
      <c r="B1451" s="194"/>
      <c r="C1451" s="163"/>
      <c r="D1451" s="164"/>
      <c r="H1451" s="165"/>
      <c r="M1451" s="165"/>
      <c r="N1451" s="165"/>
      <c r="AQ1451" s="151"/>
      <c r="AS1451" s="151"/>
    </row>
    <row r="1452" spans="1:45" s="140" customFormat="1">
      <c r="A1452" s="142"/>
      <c r="B1452" s="194"/>
      <c r="C1452" s="163"/>
      <c r="D1452" s="164"/>
      <c r="H1452" s="165"/>
      <c r="M1452" s="165"/>
      <c r="N1452" s="165"/>
      <c r="AQ1452" s="151"/>
      <c r="AS1452" s="151"/>
    </row>
    <row r="1453" spans="1:45" s="140" customFormat="1">
      <c r="A1453" s="142"/>
      <c r="B1453" s="194"/>
      <c r="C1453" s="163"/>
      <c r="D1453" s="164"/>
      <c r="H1453" s="165"/>
      <c r="M1453" s="165"/>
      <c r="N1453" s="165"/>
      <c r="AQ1453" s="151"/>
      <c r="AS1453" s="151"/>
    </row>
    <row r="1454" spans="1:45" s="140" customFormat="1">
      <c r="A1454" s="142"/>
      <c r="B1454" s="194"/>
      <c r="C1454" s="163"/>
      <c r="D1454" s="164"/>
      <c r="H1454" s="165"/>
      <c r="M1454" s="165"/>
      <c r="N1454" s="165"/>
      <c r="AQ1454" s="151"/>
      <c r="AS1454" s="151"/>
    </row>
    <row r="1455" spans="1:45" s="140" customFormat="1">
      <c r="A1455" s="142"/>
      <c r="B1455" s="194"/>
      <c r="C1455" s="163"/>
      <c r="D1455" s="164"/>
      <c r="H1455" s="165"/>
      <c r="M1455" s="165"/>
      <c r="N1455" s="165"/>
      <c r="AQ1455" s="151"/>
      <c r="AS1455" s="151"/>
    </row>
    <row r="1456" spans="1:45" s="140" customFormat="1">
      <c r="A1456" s="142"/>
      <c r="B1456" s="194"/>
      <c r="C1456" s="163"/>
      <c r="D1456" s="164"/>
      <c r="H1456" s="165"/>
      <c r="M1456" s="165"/>
      <c r="N1456" s="165"/>
      <c r="AQ1456" s="151"/>
      <c r="AS1456" s="151"/>
    </row>
    <row r="1457" spans="1:45" s="140" customFormat="1">
      <c r="A1457" s="142"/>
      <c r="B1457" s="194"/>
      <c r="C1457" s="163"/>
      <c r="D1457" s="164"/>
      <c r="H1457" s="165"/>
      <c r="M1457" s="165"/>
      <c r="N1457" s="165"/>
      <c r="AQ1457" s="151"/>
      <c r="AS1457" s="151"/>
    </row>
    <row r="1458" spans="1:45" s="140" customFormat="1">
      <c r="A1458" s="142"/>
      <c r="B1458" s="194"/>
      <c r="C1458" s="163"/>
      <c r="D1458" s="164"/>
      <c r="H1458" s="165"/>
      <c r="M1458" s="165"/>
      <c r="N1458" s="165"/>
      <c r="AQ1458" s="151"/>
      <c r="AS1458" s="151"/>
    </row>
    <row r="1459" spans="1:45" s="140" customFormat="1">
      <c r="A1459" s="142"/>
      <c r="B1459" s="194"/>
      <c r="C1459" s="163"/>
      <c r="D1459" s="164"/>
      <c r="H1459" s="165"/>
      <c r="M1459" s="165"/>
      <c r="N1459" s="165"/>
      <c r="AQ1459" s="151"/>
      <c r="AS1459" s="151"/>
    </row>
    <row r="1460" spans="1:45" s="140" customFormat="1">
      <c r="A1460" s="142"/>
      <c r="B1460" s="194"/>
      <c r="C1460" s="163"/>
      <c r="D1460" s="164"/>
      <c r="H1460" s="165"/>
      <c r="M1460" s="165"/>
      <c r="N1460" s="165"/>
      <c r="AQ1460" s="151"/>
      <c r="AS1460" s="151"/>
    </row>
    <row r="1461" spans="1:45" s="140" customFormat="1">
      <c r="A1461" s="142"/>
      <c r="B1461" s="194"/>
      <c r="C1461" s="163"/>
      <c r="D1461" s="164"/>
      <c r="H1461" s="165"/>
      <c r="M1461" s="165"/>
      <c r="N1461" s="165"/>
      <c r="AQ1461" s="151"/>
      <c r="AS1461" s="151"/>
    </row>
    <row r="1462" spans="1:45" s="140" customFormat="1">
      <c r="A1462" s="142"/>
      <c r="B1462" s="194"/>
      <c r="C1462" s="163"/>
      <c r="D1462" s="164"/>
      <c r="H1462" s="165"/>
      <c r="M1462" s="165"/>
      <c r="N1462" s="165"/>
      <c r="AQ1462" s="151"/>
      <c r="AS1462" s="151"/>
    </row>
    <row r="1463" spans="1:45" s="140" customFormat="1">
      <c r="A1463" s="142"/>
      <c r="B1463" s="194"/>
      <c r="C1463" s="163"/>
      <c r="D1463" s="164"/>
      <c r="H1463" s="165"/>
      <c r="M1463" s="165"/>
      <c r="N1463" s="165"/>
      <c r="AQ1463" s="151"/>
      <c r="AS1463" s="151"/>
    </row>
    <row r="1464" spans="1:45" s="140" customFormat="1">
      <c r="A1464" s="142"/>
      <c r="B1464" s="194"/>
      <c r="C1464" s="163"/>
      <c r="D1464" s="164"/>
      <c r="H1464" s="165"/>
      <c r="M1464" s="165"/>
      <c r="N1464" s="165"/>
      <c r="AQ1464" s="151"/>
      <c r="AS1464" s="151"/>
    </row>
    <row r="1465" spans="1:45" s="140" customFormat="1">
      <c r="A1465" s="142"/>
      <c r="B1465" s="194"/>
      <c r="C1465" s="163"/>
      <c r="D1465" s="164"/>
      <c r="H1465" s="165"/>
      <c r="M1465" s="165"/>
      <c r="N1465" s="165"/>
      <c r="AQ1465" s="151"/>
      <c r="AS1465" s="151"/>
    </row>
    <row r="1466" spans="1:45" s="140" customFormat="1">
      <c r="A1466" s="142"/>
      <c r="B1466" s="194"/>
      <c r="C1466" s="163"/>
      <c r="D1466" s="164"/>
      <c r="H1466" s="165"/>
      <c r="M1466" s="165"/>
      <c r="N1466" s="165"/>
      <c r="AQ1466" s="151"/>
      <c r="AS1466" s="151"/>
    </row>
    <row r="1467" spans="1:45" s="140" customFormat="1">
      <c r="A1467" s="142"/>
      <c r="B1467" s="194"/>
      <c r="C1467" s="163"/>
      <c r="D1467" s="164"/>
      <c r="H1467" s="165"/>
      <c r="M1467" s="165"/>
      <c r="N1467" s="165"/>
      <c r="AQ1467" s="151"/>
      <c r="AS1467" s="151"/>
    </row>
    <row r="1468" spans="1:45" s="140" customFormat="1">
      <c r="A1468" s="142"/>
      <c r="B1468" s="194"/>
      <c r="C1468" s="163"/>
      <c r="D1468" s="164"/>
      <c r="H1468" s="165"/>
      <c r="M1468" s="165"/>
      <c r="N1468" s="165"/>
      <c r="AQ1468" s="151"/>
      <c r="AS1468" s="151"/>
    </row>
    <row r="1469" spans="1:45" s="140" customFormat="1">
      <c r="A1469" s="142"/>
      <c r="B1469" s="194"/>
      <c r="C1469" s="163"/>
      <c r="D1469" s="164"/>
      <c r="H1469" s="165"/>
      <c r="M1469" s="165"/>
      <c r="N1469" s="165"/>
      <c r="AQ1469" s="151"/>
      <c r="AS1469" s="151"/>
    </row>
    <row r="1470" spans="1:45" s="140" customFormat="1">
      <c r="A1470" s="142"/>
      <c r="B1470" s="194"/>
      <c r="C1470" s="163"/>
      <c r="D1470" s="164"/>
      <c r="H1470" s="165"/>
      <c r="M1470" s="165"/>
      <c r="N1470" s="165"/>
      <c r="AQ1470" s="151"/>
      <c r="AS1470" s="151"/>
    </row>
    <row r="1471" spans="1:45" s="140" customFormat="1">
      <c r="A1471" s="142"/>
      <c r="B1471" s="194"/>
      <c r="C1471" s="163"/>
      <c r="D1471" s="164"/>
      <c r="H1471" s="165"/>
      <c r="M1471" s="165"/>
      <c r="N1471" s="165"/>
      <c r="AQ1471" s="151"/>
      <c r="AS1471" s="151"/>
    </row>
    <row r="1472" spans="1:45" s="140" customFormat="1">
      <c r="A1472" s="142"/>
      <c r="B1472" s="194"/>
      <c r="C1472" s="163"/>
      <c r="D1472" s="164"/>
      <c r="H1472" s="165"/>
      <c r="M1472" s="165"/>
      <c r="N1472" s="165"/>
      <c r="AQ1472" s="151"/>
      <c r="AS1472" s="151"/>
    </row>
    <row r="1473" spans="1:45" s="140" customFormat="1">
      <c r="A1473" s="142"/>
      <c r="B1473" s="194"/>
      <c r="C1473" s="163"/>
      <c r="D1473" s="164"/>
      <c r="H1473" s="165"/>
      <c r="M1473" s="165"/>
      <c r="N1473" s="165"/>
      <c r="AQ1473" s="151"/>
      <c r="AS1473" s="151"/>
    </row>
    <row r="1474" spans="1:45" s="140" customFormat="1">
      <c r="A1474" s="142"/>
      <c r="B1474" s="194"/>
      <c r="C1474" s="163"/>
      <c r="D1474" s="164"/>
      <c r="H1474" s="165"/>
      <c r="M1474" s="165"/>
      <c r="N1474" s="165"/>
      <c r="AQ1474" s="151"/>
      <c r="AS1474" s="151"/>
    </row>
    <row r="1475" spans="1:45" s="140" customFormat="1">
      <c r="A1475" s="142"/>
      <c r="B1475" s="194"/>
      <c r="C1475" s="163"/>
      <c r="D1475" s="164"/>
      <c r="H1475" s="165"/>
      <c r="M1475" s="165"/>
      <c r="N1475" s="165"/>
      <c r="AQ1475" s="151"/>
      <c r="AS1475" s="151"/>
    </row>
    <row r="1476" spans="1:45" s="140" customFormat="1">
      <c r="A1476" s="142"/>
      <c r="B1476" s="194"/>
      <c r="C1476" s="163"/>
      <c r="D1476" s="164"/>
      <c r="H1476" s="165"/>
      <c r="M1476" s="165"/>
      <c r="N1476" s="165"/>
      <c r="AQ1476" s="151"/>
      <c r="AS1476" s="151"/>
    </row>
    <row r="1477" spans="1:45" s="140" customFormat="1">
      <c r="A1477" s="142"/>
      <c r="B1477" s="194"/>
      <c r="C1477" s="163"/>
      <c r="D1477" s="164"/>
      <c r="H1477" s="165"/>
      <c r="M1477" s="165"/>
      <c r="N1477" s="165"/>
      <c r="AQ1477" s="151"/>
      <c r="AS1477" s="151"/>
    </row>
    <row r="1478" spans="1:45" s="140" customFormat="1">
      <c r="A1478" s="142"/>
      <c r="B1478" s="194"/>
      <c r="C1478" s="163"/>
      <c r="D1478" s="164"/>
      <c r="H1478" s="165"/>
      <c r="M1478" s="165"/>
      <c r="N1478" s="165"/>
      <c r="AQ1478" s="151"/>
      <c r="AS1478" s="151"/>
    </row>
    <row r="1479" spans="1:45" s="140" customFormat="1">
      <c r="A1479" s="142"/>
      <c r="B1479" s="194"/>
      <c r="C1479" s="163"/>
      <c r="D1479" s="164"/>
      <c r="H1479" s="165"/>
      <c r="M1479" s="165"/>
      <c r="N1479" s="165"/>
      <c r="AQ1479" s="151"/>
      <c r="AS1479" s="151"/>
    </row>
    <row r="1480" spans="1:45" s="140" customFormat="1">
      <c r="A1480" s="142"/>
      <c r="B1480" s="194"/>
      <c r="C1480" s="163"/>
      <c r="D1480" s="164"/>
      <c r="H1480" s="165"/>
      <c r="M1480" s="165"/>
      <c r="N1480" s="165"/>
      <c r="AQ1480" s="151"/>
      <c r="AS1480" s="151"/>
    </row>
    <row r="1481" spans="1:45" s="140" customFormat="1">
      <c r="A1481" s="142"/>
      <c r="B1481" s="194"/>
      <c r="C1481" s="163"/>
      <c r="D1481" s="164"/>
      <c r="H1481" s="165"/>
      <c r="M1481" s="165"/>
      <c r="N1481" s="165"/>
      <c r="AQ1481" s="151"/>
      <c r="AS1481" s="151"/>
    </row>
    <row r="1482" spans="1:45" s="140" customFormat="1">
      <c r="A1482" s="142"/>
      <c r="B1482" s="194"/>
      <c r="C1482" s="163"/>
      <c r="D1482" s="164"/>
      <c r="H1482" s="165"/>
      <c r="M1482" s="165"/>
      <c r="N1482" s="165"/>
      <c r="AQ1482" s="151"/>
      <c r="AS1482" s="151"/>
    </row>
    <row r="1483" spans="1:45" s="140" customFormat="1">
      <c r="A1483" s="142"/>
      <c r="B1483" s="194"/>
      <c r="C1483" s="163"/>
      <c r="D1483" s="164"/>
      <c r="H1483" s="165"/>
      <c r="M1483" s="165"/>
      <c r="N1483" s="165"/>
      <c r="AQ1483" s="151"/>
      <c r="AS1483" s="151"/>
    </row>
    <row r="1484" spans="1:45" s="140" customFormat="1">
      <c r="A1484" s="142"/>
      <c r="B1484" s="194"/>
      <c r="C1484" s="163"/>
      <c r="D1484" s="164"/>
      <c r="H1484" s="165"/>
      <c r="M1484" s="165"/>
      <c r="N1484" s="165"/>
      <c r="AQ1484" s="151"/>
      <c r="AS1484" s="151"/>
    </row>
    <row r="1485" spans="1:45" s="140" customFormat="1">
      <c r="A1485" s="142"/>
      <c r="B1485" s="194"/>
      <c r="C1485" s="163"/>
      <c r="D1485" s="164"/>
      <c r="H1485" s="165"/>
      <c r="M1485" s="165"/>
      <c r="N1485" s="165"/>
      <c r="AQ1485" s="151"/>
      <c r="AS1485" s="151"/>
    </row>
    <row r="1486" spans="1:45" s="140" customFormat="1">
      <c r="A1486" s="142"/>
      <c r="B1486" s="194"/>
      <c r="C1486" s="163"/>
      <c r="D1486" s="164"/>
      <c r="H1486" s="165"/>
      <c r="M1486" s="165"/>
      <c r="N1486" s="165"/>
      <c r="AQ1486" s="151"/>
      <c r="AS1486" s="151"/>
    </row>
    <row r="1487" spans="1:45" s="140" customFormat="1">
      <c r="A1487" s="142"/>
      <c r="B1487" s="194"/>
      <c r="C1487" s="163"/>
      <c r="D1487" s="164"/>
      <c r="H1487" s="165"/>
      <c r="M1487" s="165"/>
      <c r="N1487" s="165"/>
      <c r="AQ1487" s="151"/>
      <c r="AS1487" s="151"/>
    </row>
    <row r="1488" spans="1:45" s="140" customFormat="1">
      <c r="A1488" s="142"/>
      <c r="B1488" s="194"/>
      <c r="C1488" s="163"/>
      <c r="D1488" s="164"/>
      <c r="H1488" s="165"/>
      <c r="M1488" s="165"/>
      <c r="N1488" s="165"/>
      <c r="AQ1488" s="151"/>
      <c r="AS1488" s="151"/>
    </row>
    <row r="1489" spans="1:45" s="140" customFormat="1">
      <c r="A1489" s="142"/>
      <c r="B1489" s="194"/>
      <c r="C1489" s="163"/>
      <c r="D1489" s="164"/>
      <c r="H1489" s="165"/>
      <c r="M1489" s="165"/>
      <c r="N1489" s="165"/>
      <c r="AQ1489" s="151"/>
      <c r="AS1489" s="151"/>
    </row>
    <row r="1490" spans="1:45" s="140" customFormat="1">
      <c r="A1490" s="142"/>
      <c r="B1490" s="194"/>
      <c r="C1490" s="163"/>
      <c r="D1490" s="164"/>
      <c r="H1490" s="165"/>
      <c r="M1490" s="165"/>
      <c r="N1490" s="165"/>
      <c r="AQ1490" s="151"/>
      <c r="AS1490" s="151"/>
    </row>
    <row r="1491" spans="1:45" s="140" customFormat="1">
      <c r="A1491" s="142"/>
      <c r="B1491" s="194"/>
      <c r="C1491" s="163"/>
      <c r="D1491" s="164"/>
      <c r="H1491" s="165"/>
      <c r="M1491" s="165"/>
      <c r="N1491" s="165"/>
      <c r="AQ1491" s="151"/>
      <c r="AS1491" s="151"/>
    </row>
    <row r="1492" spans="1:45" s="140" customFormat="1">
      <c r="A1492" s="142"/>
      <c r="B1492" s="194"/>
      <c r="C1492" s="163"/>
      <c r="D1492" s="164"/>
      <c r="H1492" s="165"/>
      <c r="M1492" s="165"/>
      <c r="N1492" s="165"/>
      <c r="AQ1492" s="151"/>
      <c r="AS1492" s="151"/>
    </row>
    <row r="1493" spans="1:45" s="140" customFormat="1">
      <c r="A1493" s="142"/>
      <c r="B1493" s="194"/>
      <c r="C1493" s="163"/>
      <c r="D1493" s="164"/>
      <c r="H1493" s="165"/>
      <c r="M1493" s="165"/>
      <c r="N1493" s="165"/>
      <c r="AQ1493" s="151"/>
      <c r="AS1493" s="151"/>
    </row>
    <row r="1494" spans="1:45" s="140" customFormat="1">
      <c r="A1494" s="142"/>
      <c r="B1494" s="194"/>
      <c r="C1494" s="163"/>
      <c r="D1494" s="164"/>
      <c r="H1494" s="165"/>
      <c r="M1494" s="165"/>
      <c r="N1494" s="165"/>
      <c r="AQ1494" s="151"/>
      <c r="AS1494" s="151"/>
    </row>
    <row r="1495" spans="1:45" s="140" customFormat="1">
      <c r="A1495" s="142"/>
      <c r="B1495" s="194"/>
      <c r="C1495" s="163"/>
      <c r="D1495" s="164"/>
      <c r="H1495" s="165"/>
      <c r="M1495" s="165"/>
      <c r="N1495" s="165"/>
      <c r="AQ1495" s="151"/>
      <c r="AS1495" s="151"/>
    </row>
    <row r="1496" spans="1:45" s="140" customFormat="1">
      <c r="A1496" s="142"/>
      <c r="B1496" s="194"/>
      <c r="C1496" s="163"/>
      <c r="D1496" s="164"/>
      <c r="H1496" s="165"/>
      <c r="M1496" s="165"/>
      <c r="N1496" s="165"/>
      <c r="AQ1496" s="151"/>
      <c r="AS1496" s="151"/>
    </row>
    <row r="1497" spans="1:45" s="140" customFormat="1">
      <c r="A1497" s="142"/>
      <c r="B1497" s="194"/>
      <c r="C1497" s="163"/>
      <c r="D1497" s="164"/>
      <c r="H1497" s="165"/>
      <c r="M1497" s="165"/>
      <c r="N1497" s="165"/>
      <c r="AQ1497" s="151"/>
      <c r="AS1497" s="151"/>
    </row>
    <row r="1498" spans="1:45" s="140" customFormat="1">
      <c r="A1498" s="142"/>
      <c r="B1498" s="194"/>
      <c r="C1498" s="163"/>
      <c r="D1498" s="164"/>
      <c r="H1498" s="165"/>
      <c r="M1498" s="165"/>
      <c r="N1498" s="165"/>
      <c r="AQ1498" s="151"/>
      <c r="AS1498" s="151"/>
    </row>
    <row r="1499" spans="1:45" s="140" customFormat="1">
      <c r="A1499" s="142"/>
      <c r="B1499" s="194"/>
      <c r="C1499" s="163"/>
      <c r="D1499" s="164"/>
      <c r="H1499" s="165"/>
      <c r="M1499" s="165"/>
      <c r="N1499" s="165"/>
      <c r="AQ1499" s="151"/>
      <c r="AS1499" s="151"/>
    </row>
    <row r="1500" spans="1:45" s="140" customFormat="1">
      <c r="A1500" s="142"/>
      <c r="B1500" s="194"/>
      <c r="C1500" s="163"/>
      <c r="D1500" s="164"/>
      <c r="H1500" s="165"/>
      <c r="M1500" s="165"/>
      <c r="N1500" s="165"/>
      <c r="AQ1500" s="151"/>
      <c r="AS1500" s="151"/>
    </row>
    <row r="1501" spans="1:45" s="140" customFormat="1">
      <c r="A1501" s="142"/>
      <c r="B1501" s="194"/>
      <c r="C1501" s="163"/>
      <c r="D1501" s="164"/>
      <c r="H1501" s="165"/>
      <c r="M1501" s="165"/>
      <c r="N1501" s="165"/>
      <c r="AQ1501" s="151"/>
      <c r="AS1501" s="151"/>
    </row>
    <row r="1502" spans="1:45" s="140" customFormat="1">
      <c r="A1502" s="142"/>
      <c r="B1502" s="194"/>
      <c r="C1502" s="163"/>
      <c r="D1502" s="164"/>
      <c r="H1502" s="165"/>
      <c r="M1502" s="165"/>
      <c r="N1502" s="165"/>
      <c r="AQ1502" s="151"/>
      <c r="AS1502" s="151"/>
    </row>
    <row r="1503" spans="1:45" s="140" customFormat="1">
      <c r="A1503" s="142"/>
      <c r="B1503" s="194"/>
      <c r="C1503" s="163"/>
      <c r="D1503" s="164"/>
      <c r="H1503" s="165"/>
      <c r="M1503" s="165"/>
      <c r="N1503" s="165"/>
      <c r="AQ1503" s="151"/>
      <c r="AS1503" s="151"/>
    </row>
    <row r="1504" spans="1:45" s="140" customFormat="1">
      <c r="A1504" s="142"/>
      <c r="B1504" s="194"/>
      <c r="C1504" s="163"/>
      <c r="D1504" s="164"/>
      <c r="H1504" s="165"/>
      <c r="M1504" s="165"/>
      <c r="N1504" s="165"/>
      <c r="AQ1504" s="151"/>
      <c r="AS1504" s="151"/>
    </row>
    <row r="1505" spans="1:45" s="140" customFormat="1">
      <c r="A1505" s="142"/>
      <c r="B1505" s="194"/>
      <c r="C1505" s="163"/>
      <c r="D1505" s="164"/>
      <c r="H1505" s="165"/>
      <c r="M1505" s="165"/>
      <c r="N1505" s="165"/>
      <c r="AQ1505" s="151"/>
      <c r="AS1505" s="151"/>
    </row>
    <row r="1506" spans="1:45" s="140" customFormat="1">
      <c r="A1506" s="142"/>
      <c r="B1506" s="194"/>
      <c r="C1506" s="163"/>
      <c r="D1506" s="164"/>
      <c r="H1506" s="165"/>
      <c r="M1506" s="165"/>
      <c r="N1506" s="165"/>
      <c r="AQ1506" s="151"/>
      <c r="AS1506" s="151"/>
    </row>
    <row r="1507" spans="1:45" s="140" customFormat="1">
      <c r="A1507" s="142"/>
      <c r="B1507" s="194"/>
      <c r="C1507" s="163"/>
      <c r="D1507" s="164"/>
      <c r="H1507" s="165"/>
      <c r="M1507" s="165"/>
      <c r="N1507" s="165"/>
      <c r="AQ1507" s="151"/>
      <c r="AS1507" s="151"/>
    </row>
    <row r="1508" spans="1:45" s="140" customFormat="1">
      <c r="A1508" s="142"/>
      <c r="B1508" s="194"/>
      <c r="C1508" s="163"/>
      <c r="D1508" s="164"/>
      <c r="H1508" s="165"/>
      <c r="M1508" s="165"/>
      <c r="N1508" s="165"/>
      <c r="AQ1508" s="151"/>
      <c r="AS1508" s="151"/>
    </row>
    <row r="1509" spans="1:45" s="140" customFormat="1">
      <c r="A1509" s="142"/>
      <c r="B1509" s="194"/>
      <c r="C1509" s="163"/>
      <c r="D1509" s="164"/>
      <c r="H1509" s="165"/>
      <c r="M1509" s="165"/>
      <c r="N1509" s="165"/>
      <c r="AQ1509" s="151"/>
      <c r="AS1509" s="151"/>
    </row>
    <row r="1510" spans="1:45" s="140" customFormat="1">
      <c r="A1510" s="142"/>
      <c r="B1510" s="194"/>
      <c r="C1510" s="163"/>
      <c r="D1510" s="164"/>
      <c r="H1510" s="165"/>
      <c r="M1510" s="165"/>
      <c r="N1510" s="165"/>
      <c r="AQ1510" s="151"/>
      <c r="AS1510" s="151"/>
    </row>
    <row r="1511" spans="1:45" s="140" customFormat="1">
      <c r="A1511" s="142"/>
      <c r="B1511" s="194"/>
      <c r="C1511" s="163"/>
      <c r="D1511" s="164"/>
      <c r="H1511" s="165"/>
      <c r="M1511" s="165"/>
      <c r="N1511" s="165"/>
      <c r="AQ1511" s="151"/>
      <c r="AS1511" s="151"/>
    </row>
    <row r="1512" spans="1:45" s="140" customFormat="1">
      <c r="A1512" s="142"/>
      <c r="B1512" s="194"/>
      <c r="C1512" s="163"/>
      <c r="D1512" s="164"/>
      <c r="H1512" s="165"/>
      <c r="M1512" s="165"/>
      <c r="N1512" s="165"/>
      <c r="AQ1512" s="151"/>
      <c r="AS1512" s="151"/>
    </row>
    <row r="1513" spans="1:45" s="140" customFormat="1">
      <c r="A1513" s="142"/>
      <c r="B1513" s="194"/>
      <c r="C1513" s="163"/>
      <c r="D1513" s="164"/>
      <c r="H1513" s="165"/>
      <c r="M1513" s="165"/>
      <c r="N1513" s="165"/>
      <c r="AQ1513" s="151"/>
      <c r="AS1513" s="151"/>
    </row>
    <row r="1514" spans="1:45" s="140" customFormat="1">
      <c r="A1514" s="142"/>
      <c r="B1514" s="194"/>
      <c r="C1514" s="163"/>
      <c r="D1514" s="164"/>
      <c r="H1514" s="165"/>
      <c r="M1514" s="165"/>
      <c r="N1514" s="165"/>
      <c r="AQ1514" s="151"/>
      <c r="AS1514" s="151"/>
    </row>
    <row r="1515" spans="1:45" s="140" customFormat="1">
      <c r="A1515" s="142"/>
      <c r="B1515" s="194"/>
      <c r="C1515" s="163"/>
      <c r="D1515" s="164"/>
      <c r="H1515" s="165"/>
      <c r="M1515" s="165"/>
      <c r="N1515" s="165"/>
      <c r="AQ1515" s="151"/>
      <c r="AS1515" s="151"/>
    </row>
    <row r="1516" spans="1:45" s="140" customFormat="1">
      <c r="A1516" s="142"/>
      <c r="B1516" s="194"/>
      <c r="C1516" s="163"/>
      <c r="D1516" s="164"/>
      <c r="H1516" s="165"/>
      <c r="M1516" s="165"/>
      <c r="N1516" s="165"/>
      <c r="AQ1516" s="151"/>
      <c r="AS1516" s="151"/>
    </row>
    <row r="1517" spans="1:45" s="140" customFormat="1">
      <c r="A1517" s="142"/>
      <c r="B1517" s="194"/>
      <c r="C1517" s="163"/>
      <c r="D1517" s="164"/>
      <c r="H1517" s="165"/>
      <c r="M1517" s="165"/>
      <c r="N1517" s="165"/>
      <c r="AQ1517" s="151"/>
      <c r="AS1517" s="151"/>
    </row>
    <row r="1518" spans="1:45" s="140" customFormat="1">
      <c r="A1518" s="142"/>
      <c r="B1518" s="194"/>
      <c r="C1518" s="163"/>
      <c r="D1518" s="164"/>
      <c r="H1518" s="165"/>
      <c r="M1518" s="165"/>
      <c r="N1518" s="165"/>
      <c r="AQ1518" s="151"/>
      <c r="AS1518" s="151"/>
    </row>
    <row r="1519" spans="1:45" s="140" customFormat="1">
      <c r="A1519" s="142"/>
      <c r="B1519" s="194"/>
      <c r="C1519" s="163"/>
      <c r="D1519" s="164"/>
      <c r="H1519" s="165"/>
      <c r="M1519" s="165"/>
      <c r="N1519" s="165"/>
      <c r="AQ1519" s="151"/>
      <c r="AS1519" s="151"/>
    </row>
    <row r="1520" spans="1:45" s="140" customFormat="1">
      <c r="A1520" s="142"/>
      <c r="B1520" s="194"/>
      <c r="C1520" s="163"/>
      <c r="D1520" s="164"/>
      <c r="H1520" s="165"/>
      <c r="M1520" s="165"/>
      <c r="N1520" s="165"/>
      <c r="AQ1520" s="151"/>
      <c r="AS1520" s="151"/>
    </row>
    <row r="1521" spans="1:45" s="140" customFormat="1">
      <c r="A1521" s="142"/>
      <c r="B1521" s="194"/>
      <c r="C1521" s="163"/>
      <c r="D1521" s="164"/>
      <c r="H1521" s="165"/>
      <c r="M1521" s="165"/>
      <c r="N1521" s="165"/>
      <c r="AQ1521" s="151"/>
      <c r="AS1521" s="151"/>
    </row>
    <row r="1522" spans="1:45" s="140" customFormat="1">
      <c r="A1522" s="142"/>
      <c r="B1522" s="194"/>
      <c r="C1522" s="163"/>
      <c r="D1522" s="164"/>
      <c r="H1522" s="165"/>
      <c r="M1522" s="165"/>
      <c r="N1522" s="165"/>
      <c r="AQ1522" s="151"/>
      <c r="AS1522" s="151"/>
    </row>
    <row r="1523" spans="1:45" s="140" customFormat="1">
      <c r="A1523" s="142"/>
      <c r="B1523" s="194"/>
      <c r="C1523" s="163"/>
      <c r="D1523" s="164"/>
      <c r="H1523" s="165"/>
      <c r="M1523" s="165"/>
      <c r="N1523" s="165"/>
      <c r="AQ1523" s="151"/>
      <c r="AS1523" s="151"/>
    </row>
    <row r="1524" spans="1:45" s="140" customFormat="1">
      <c r="A1524" s="142"/>
      <c r="B1524" s="194"/>
      <c r="C1524" s="163"/>
      <c r="D1524" s="164"/>
      <c r="H1524" s="165"/>
      <c r="M1524" s="165"/>
      <c r="N1524" s="165"/>
      <c r="AQ1524" s="151"/>
      <c r="AS1524" s="151"/>
    </row>
    <row r="1525" spans="1:45" s="140" customFormat="1">
      <c r="A1525" s="142"/>
      <c r="B1525" s="194"/>
      <c r="C1525" s="163"/>
      <c r="D1525" s="164"/>
      <c r="H1525" s="165"/>
      <c r="M1525" s="165"/>
      <c r="N1525" s="165"/>
      <c r="AQ1525" s="151"/>
      <c r="AS1525" s="151"/>
    </row>
    <row r="1526" spans="1:45" s="140" customFormat="1">
      <c r="A1526" s="142"/>
      <c r="B1526" s="194"/>
      <c r="C1526" s="163"/>
      <c r="D1526" s="164"/>
      <c r="H1526" s="165"/>
      <c r="M1526" s="165"/>
      <c r="N1526" s="165"/>
      <c r="AQ1526" s="151"/>
      <c r="AS1526" s="151"/>
    </row>
    <row r="1527" spans="1:45" s="140" customFormat="1">
      <c r="A1527" s="142"/>
      <c r="B1527" s="194"/>
      <c r="C1527" s="163"/>
      <c r="D1527" s="164"/>
      <c r="H1527" s="165"/>
      <c r="M1527" s="165"/>
      <c r="N1527" s="165"/>
      <c r="AQ1527" s="151"/>
      <c r="AS1527" s="151"/>
    </row>
    <row r="1528" spans="1:45" s="140" customFormat="1">
      <c r="A1528" s="142"/>
      <c r="B1528" s="194"/>
      <c r="C1528" s="163"/>
      <c r="D1528" s="164"/>
      <c r="H1528" s="165"/>
      <c r="M1528" s="165"/>
      <c r="N1528" s="165"/>
      <c r="AQ1528" s="151"/>
      <c r="AS1528" s="151"/>
    </row>
    <row r="1529" spans="1:45" s="140" customFormat="1">
      <c r="A1529" s="142"/>
      <c r="B1529" s="194"/>
      <c r="C1529" s="163"/>
      <c r="D1529" s="164"/>
      <c r="H1529" s="165"/>
      <c r="M1529" s="165"/>
      <c r="N1529" s="165"/>
      <c r="AQ1529" s="151"/>
      <c r="AS1529" s="151"/>
    </row>
    <row r="1530" spans="1:45" s="140" customFormat="1">
      <c r="A1530" s="142"/>
      <c r="B1530" s="194"/>
      <c r="C1530" s="163"/>
      <c r="D1530" s="164"/>
      <c r="H1530" s="165"/>
      <c r="M1530" s="165"/>
      <c r="N1530" s="165"/>
      <c r="AQ1530" s="151"/>
      <c r="AS1530" s="151"/>
    </row>
    <row r="1531" spans="1:45" s="140" customFormat="1">
      <c r="A1531" s="142"/>
      <c r="B1531" s="194"/>
      <c r="C1531" s="163"/>
      <c r="D1531" s="164"/>
      <c r="H1531" s="165"/>
      <c r="M1531" s="165"/>
      <c r="N1531" s="165"/>
      <c r="AQ1531" s="151"/>
      <c r="AS1531" s="151"/>
    </row>
    <row r="1532" spans="1:45" s="140" customFormat="1">
      <c r="A1532" s="142"/>
      <c r="B1532" s="194"/>
      <c r="C1532" s="163"/>
      <c r="D1532" s="164"/>
      <c r="H1532" s="165"/>
      <c r="M1532" s="165"/>
      <c r="N1532" s="165"/>
      <c r="AQ1532" s="151"/>
      <c r="AS1532" s="151"/>
    </row>
    <row r="1533" spans="1:45" s="140" customFormat="1">
      <c r="A1533" s="142"/>
      <c r="B1533" s="194"/>
      <c r="C1533" s="163"/>
      <c r="D1533" s="164"/>
      <c r="H1533" s="165"/>
      <c r="M1533" s="165"/>
      <c r="N1533" s="165"/>
      <c r="AQ1533" s="151"/>
      <c r="AS1533" s="151"/>
    </row>
    <row r="1534" spans="1:45" s="140" customFormat="1">
      <c r="A1534" s="142"/>
      <c r="B1534" s="194"/>
      <c r="C1534" s="163"/>
      <c r="D1534" s="164"/>
      <c r="H1534" s="165"/>
      <c r="M1534" s="165"/>
      <c r="N1534" s="165"/>
      <c r="AQ1534" s="151"/>
      <c r="AS1534" s="151"/>
    </row>
    <row r="1535" spans="1:45" s="140" customFormat="1">
      <c r="A1535" s="142"/>
      <c r="B1535" s="194"/>
      <c r="C1535" s="163"/>
      <c r="D1535" s="164"/>
      <c r="H1535" s="165"/>
      <c r="M1535" s="165"/>
      <c r="N1535" s="165"/>
      <c r="AQ1535" s="151"/>
      <c r="AS1535" s="151"/>
    </row>
    <row r="1536" spans="1:45" s="140" customFormat="1">
      <c r="A1536" s="142"/>
      <c r="B1536" s="194"/>
      <c r="C1536" s="163"/>
      <c r="D1536" s="164"/>
      <c r="H1536" s="165"/>
      <c r="M1536" s="165"/>
      <c r="N1536" s="165"/>
      <c r="AQ1536" s="151"/>
      <c r="AS1536" s="151"/>
    </row>
    <row r="1537" spans="1:45" s="140" customFormat="1">
      <c r="A1537" s="142"/>
      <c r="B1537" s="194"/>
      <c r="C1537" s="163"/>
      <c r="D1537" s="164"/>
      <c r="H1537" s="165"/>
      <c r="M1537" s="165"/>
      <c r="N1537" s="165"/>
      <c r="AQ1537" s="151"/>
      <c r="AS1537" s="151"/>
    </row>
    <row r="1538" spans="1:45" s="140" customFormat="1">
      <c r="A1538" s="142"/>
      <c r="B1538" s="194"/>
      <c r="C1538" s="163"/>
      <c r="D1538" s="164"/>
      <c r="H1538" s="165"/>
      <c r="M1538" s="165"/>
      <c r="N1538" s="165"/>
      <c r="AQ1538" s="151"/>
      <c r="AS1538" s="151"/>
    </row>
    <row r="1539" spans="1:45" s="140" customFormat="1">
      <c r="A1539" s="142"/>
      <c r="B1539" s="194"/>
      <c r="C1539" s="163"/>
      <c r="D1539" s="164"/>
      <c r="H1539" s="165"/>
      <c r="M1539" s="165"/>
      <c r="N1539" s="165"/>
      <c r="AQ1539" s="151"/>
      <c r="AS1539" s="151"/>
    </row>
    <row r="1540" spans="1:45" s="140" customFormat="1">
      <c r="A1540" s="142"/>
      <c r="B1540" s="194"/>
      <c r="C1540" s="163"/>
      <c r="D1540" s="164"/>
      <c r="H1540" s="165"/>
      <c r="M1540" s="165"/>
      <c r="N1540" s="165"/>
      <c r="AQ1540" s="151"/>
      <c r="AS1540" s="151"/>
    </row>
    <row r="1541" spans="1:45" s="140" customFormat="1">
      <c r="A1541" s="142"/>
      <c r="B1541" s="194"/>
      <c r="C1541" s="163"/>
      <c r="D1541" s="164"/>
      <c r="H1541" s="165"/>
      <c r="M1541" s="165"/>
      <c r="N1541" s="165"/>
      <c r="AQ1541" s="151"/>
      <c r="AS1541" s="151"/>
    </row>
    <row r="1542" spans="1:45" s="140" customFormat="1">
      <c r="A1542" s="142"/>
      <c r="B1542" s="194"/>
      <c r="C1542" s="163"/>
      <c r="D1542" s="164"/>
      <c r="H1542" s="165"/>
      <c r="M1542" s="165"/>
      <c r="N1542" s="165"/>
      <c r="AQ1542" s="151"/>
      <c r="AS1542" s="151"/>
    </row>
    <row r="1543" spans="1:45" s="140" customFormat="1">
      <c r="A1543" s="142"/>
      <c r="B1543" s="194"/>
      <c r="C1543" s="163"/>
      <c r="D1543" s="164"/>
      <c r="H1543" s="165"/>
      <c r="M1543" s="165"/>
      <c r="N1543" s="165"/>
      <c r="AQ1543" s="151"/>
      <c r="AS1543" s="151"/>
    </row>
    <row r="1544" spans="1:45" s="140" customFormat="1">
      <c r="A1544" s="142"/>
      <c r="B1544" s="194"/>
      <c r="C1544" s="163"/>
      <c r="D1544" s="164"/>
      <c r="H1544" s="165"/>
      <c r="M1544" s="165"/>
      <c r="N1544" s="165"/>
      <c r="AQ1544" s="151"/>
      <c r="AS1544" s="151"/>
    </row>
    <row r="1545" spans="1:45" s="140" customFormat="1">
      <c r="A1545" s="142"/>
      <c r="B1545" s="194"/>
      <c r="C1545" s="163"/>
      <c r="D1545" s="164"/>
      <c r="H1545" s="165"/>
      <c r="M1545" s="165"/>
      <c r="N1545" s="165"/>
      <c r="AQ1545" s="151"/>
      <c r="AS1545" s="151"/>
    </row>
    <row r="1546" spans="1:45" s="140" customFormat="1">
      <c r="A1546" s="142"/>
      <c r="B1546" s="194"/>
      <c r="C1546" s="163"/>
      <c r="D1546" s="164"/>
      <c r="H1546" s="165"/>
      <c r="M1546" s="165"/>
      <c r="N1546" s="165"/>
      <c r="AQ1546" s="151"/>
      <c r="AS1546" s="151"/>
    </row>
    <row r="1547" spans="1:45" s="140" customFormat="1">
      <c r="A1547" s="142"/>
      <c r="B1547" s="194"/>
      <c r="C1547" s="163"/>
      <c r="D1547" s="164"/>
      <c r="H1547" s="165"/>
      <c r="M1547" s="165"/>
      <c r="N1547" s="165"/>
      <c r="AQ1547" s="151"/>
      <c r="AS1547" s="151"/>
    </row>
    <row r="1548" spans="1:45" s="140" customFormat="1">
      <c r="A1548" s="142"/>
      <c r="B1548" s="194"/>
      <c r="C1548" s="163"/>
      <c r="D1548" s="164"/>
      <c r="H1548" s="165"/>
      <c r="M1548" s="165"/>
      <c r="N1548" s="165"/>
      <c r="AQ1548" s="151"/>
      <c r="AS1548" s="151"/>
    </row>
    <row r="1549" spans="1:45" s="140" customFormat="1">
      <c r="A1549" s="142"/>
      <c r="B1549" s="194"/>
      <c r="C1549" s="163"/>
      <c r="D1549" s="164"/>
      <c r="H1549" s="165"/>
      <c r="M1549" s="165"/>
      <c r="N1549" s="165"/>
      <c r="AQ1549" s="151"/>
      <c r="AS1549" s="151"/>
    </row>
    <row r="1550" spans="1:45" s="140" customFormat="1">
      <c r="A1550" s="142"/>
      <c r="B1550" s="194"/>
      <c r="C1550" s="163"/>
      <c r="D1550" s="164"/>
      <c r="H1550" s="165"/>
      <c r="M1550" s="165"/>
      <c r="N1550" s="165"/>
      <c r="AQ1550" s="151"/>
      <c r="AS1550" s="151"/>
    </row>
    <row r="1551" spans="1:45" s="140" customFormat="1">
      <c r="A1551" s="142"/>
      <c r="B1551" s="194"/>
      <c r="C1551" s="163"/>
      <c r="D1551" s="164"/>
      <c r="H1551" s="165"/>
      <c r="M1551" s="165"/>
      <c r="N1551" s="165"/>
      <c r="AQ1551" s="151"/>
      <c r="AS1551" s="151"/>
    </row>
    <row r="1552" spans="1:45" s="140" customFormat="1">
      <c r="A1552" s="142"/>
      <c r="B1552" s="194"/>
      <c r="C1552" s="163"/>
      <c r="D1552" s="164"/>
      <c r="H1552" s="165"/>
      <c r="M1552" s="165"/>
      <c r="N1552" s="165"/>
      <c r="AQ1552" s="151"/>
      <c r="AS1552" s="151"/>
    </row>
    <row r="1553" spans="1:45" s="140" customFormat="1">
      <c r="A1553" s="142"/>
      <c r="B1553" s="194"/>
      <c r="C1553" s="163"/>
      <c r="D1553" s="164"/>
      <c r="H1553" s="165"/>
      <c r="M1553" s="165"/>
      <c r="N1553" s="165"/>
      <c r="AQ1553" s="151"/>
      <c r="AS1553" s="151"/>
    </row>
    <row r="1554" spans="1:45" s="140" customFormat="1">
      <c r="A1554" s="142"/>
      <c r="B1554" s="194"/>
      <c r="C1554" s="163"/>
      <c r="D1554" s="164"/>
      <c r="H1554" s="165"/>
      <c r="M1554" s="165"/>
      <c r="N1554" s="165"/>
      <c r="AQ1554" s="151"/>
      <c r="AS1554" s="151"/>
    </row>
    <row r="1555" spans="1:45" s="140" customFormat="1">
      <c r="A1555" s="142"/>
      <c r="B1555" s="194"/>
      <c r="C1555" s="163"/>
      <c r="D1555" s="164"/>
      <c r="H1555" s="165"/>
      <c r="M1555" s="165"/>
      <c r="N1555" s="165"/>
      <c r="AQ1555" s="151"/>
      <c r="AS1555" s="151"/>
    </row>
    <row r="1556" spans="1:45" s="140" customFormat="1">
      <c r="A1556" s="142"/>
      <c r="B1556" s="194"/>
      <c r="C1556" s="163"/>
      <c r="D1556" s="164"/>
      <c r="H1556" s="165"/>
      <c r="M1556" s="165"/>
      <c r="N1556" s="165"/>
      <c r="AQ1556" s="151"/>
      <c r="AS1556" s="151"/>
    </row>
    <row r="1557" spans="1:45" s="140" customFormat="1">
      <c r="A1557" s="142"/>
      <c r="B1557" s="194"/>
      <c r="C1557" s="163"/>
      <c r="D1557" s="164"/>
      <c r="H1557" s="165"/>
      <c r="M1557" s="165"/>
      <c r="N1557" s="165"/>
      <c r="AQ1557" s="151"/>
      <c r="AS1557" s="151"/>
    </row>
    <row r="1558" spans="1:45" s="140" customFormat="1">
      <c r="A1558" s="142"/>
      <c r="B1558" s="194"/>
      <c r="C1558" s="163"/>
      <c r="D1558" s="164"/>
      <c r="H1558" s="165"/>
      <c r="M1558" s="165"/>
      <c r="N1558" s="165"/>
      <c r="AQ1558" s="151"/>
      <c r="AS1558" s="151"/>
    </row>
    <row r="1559" spans="1:45" s="140" customFormat="1">
      <c r="A1559" s="142"/>
      <c r="B1559" s="194"/>
      <c r="C1559" s="163"/>
      <c r="D1559" s="164"/>
      <c r="H1559" s="165"/>
      <c r="M1559" s="165"/>
      <c r="N1559" s="165"/>
      <c r="AQ1559" s="151"/>
      <c r="AS1559" s="151"/>
    </row>
    <row r="1560" spans="1:45" s="140" customFormat="1">
      <c r="A1560" s="142"/>
      <c r="B1560" s="194"/>
      <c r="C1560" s="163"/>
      <c r="D1560" s="164"/>
      <c r="H1560" s="165"/>
      <c r="M1560" s="165"/>
      <c r="N1560" s="165"/>
      <c r="AQ1560" s="151"/>
      <c r="AS1560" s="151"/>
    </row>
    <row r="1561" spans="1:45" s="140" customFormat="1">
      <c r="A1561" s="142"/>
      <c r="B1561" s="194"/>
      <c r="C1561" s="163"/>
      <c r="D1561" s="164"/>
      <c r="H1561" s="165"/>
      <c r="M1561" s="165"/>
      <c r="N1561" s="165"/>
      <c r="AQ1561" s="151"/>
      <c r="AS1561" s="151"/>
    </row>
    <row r="1562" spans="1:45" s="140" customFormat="1">
      <c r="A1562" s="142"/>
      <c r="B1562" s="194"/>
      <c r="C1562" s="163"/>
      <c r="D1562" s="164"/>
      <c r="H1562" s="165"/>
      <c r="M1562" s="165"/>
      <c r="N1562" s="165"/>
      <c r="AQ1562" s="151"/>
      <c r="AS1562" s="151"/>
    </row>
    <row r="1563" spans="1:45" s="140" customFormat="1">
      <c r="A1563" s="142"/>
      <c r="B1563" s="194"/>
      <c r="C1563" s="163"/>
      <c r="D1563" s="164"/>
      <c r="H1563" s="165"/>
      <c r="M1563" s="165"/>
      <c r="N1563" s="165"/>
      <c r="AQ1563" s="151"/>
      <c r="AS1563" s="151"/>
    </row>
    <row r="1564" spans="1:45" s="140" customFormat="1">
      <c r="A1564" s="142"/>
      <c r="B1564" s="194"/>
      <c r="C1564" s="163"/>
      <c r="D1564" s="164"/>
      <c r="H1564" s="165"/>
      <c r="M1564" s="165"/>
      <c r="N1564" s="165"/>
      <c r="AQ1564" s="151"/>
      <c r="AS1564" s="151"/>
    </row>
    <row r="1565" spans="1:45" s="140" customFormat="1">
      <c r="A1565" s="142"/>
      <c r="B1565" s="194"/>
      <c r="C1565" s="163"/>
      <c r="D1565" s="164"/>
      <c r="H1565" s="165"/>
      <c r="M1565" s="165"/>
      <c r="N1565" s="165"/>
      <c r="AQ1565" s="151"/>
      <c r="AS1565" s="151"/>
    </row>
    <row r="1566" spans="1:45" s="140" customFormat="1">
      <c r="A1566" s="142"/>
      <c r="B1566" s="194"/>
      <c r="C1566" s="163"/>
      <c r="D1566" s="164"/>
      <c r="H1566" s="165"/>
      <c r="M1566" s="165"/>
      <c r="N1566" s="165"/>
      <c r="AQ1566" s="151"/>
      <c r="AS1566" s="151"/>
    </row>
    <row r="1567" spans="1:45" s="140" customFormat="1">
      <c r="A1567" s="142"/>
      <c r="B1567" s="194"/>
      <c r="C1567" s="163"/>
      <c r="D1567" s="164"/>
      <c r="H1567" s="165"/>
      <c r="M1567" s="165"/>
      <c r="N1567" s="165"/>
      <c r="AQ1567" s="151"/>
      <c r="AS1567" s="151"/>
    </row>
    <row r="1568" spans="1:45" s="140" customFormat="1">
      <c r="A1568" s="142"/>
      <c r="B1568" s="194"/>
      <c r="C1568" s="163"/>
      <c r="D1568" s="164"/>
      <c r="H1568" s="165"/>
      <c r="M1568" s="165"/>
      <c r="N1568" s="165"/>
      <c r="AQ1568" s="151"/>
      <c r="AS1568" s="151"/>
    </row>
    <row r="1569" spans="1:45" s="140" customFormat="1">
      <c r="A1569" s="142"/>
      <c r="B1569" s="194"/>
      <c r="C1569" s="163"/>
      <c r="D1569" s="164"/>
      <c r="H1569" s="165"/>
      <c r="M1569" s="165"/>
      <c r="N1569" s="165"/>
      <c r="AQ1569" s="151"/>
      <c r="AS1569" s="151"/>
    </row>
    <row r="1570" spans="1:45" s="140" customFormat="1">
      <c r="A1570" s="142"/>
      <c r="B1570" s="194"/>
      <c r="C1570" s="163"/>
      <c r="D1570" s="164"/>
      <c r="H1570" s="165"/>
      <c r="M1570" s="165"/>
      <c r="N1570" s="165"/>
      <c r="AQ1570" s="151"/>
      <c r="AS1570" s="151"/>
    </row>
    <row r="1571" spans="1:45" s="140" customFormat="1">
      <c r="A1571" s="142"/>
      <c r="B1571" s="194"/>
      <c r="C1571" s="163"/>
      <c r="D1571" s="164"/>
      <c r="H1571" s="165"/>
      <c r="M1571" s="165"/>
      <c r="N1571" s="165"/>
      <c r="AQ1571" s="151"/>
      <c r="AS1571" s="151"/>
    </row>
    <row r="1572" spans="1:45" s="140" customFormat="1">
      <c r="A1572" s="142"/>
      <c r="B1572" s="194"/>
      <c r="C1572" s="163"/>
      <c r="D1572" s="164"/>
      <c r="H1572" s="165"/>
      <c r="M1572" s="165"/>
      <c r="N1572" s="165"/>
      <c r="AQ1572" s="151"/>
      <c r="AS1572" s="151"/>
    </row>
    <row r="1573" spans="1:45" s="140" customFormat="1">
      <c r="A1573" s="142"/>
      <c r="B1573" s="194"/>
      <c r="C1573" s="163"/>
      <c r="D1573" s="164"/>
      <c r="H1573" s="165"/>
      <c r="M1573" s="165"/>
      <c r="N1573" s="165"/>
      <c r="AQ1573" s="151"/>
      <c r="AS1573" s="151"/>
    </row>
    <row r="1574" spans="1:45" s="140" customFormat="1">
      <c r="A1574" s="142"/>
      <c r="B1574" s="194"/>
      <c r="C1574" s="163"/>
      <c r="D1574" s="164"/>
      <c r="H1574" s="165"/>
      <c r="M1574" s="165"/>
      <c r="N1574" s="165"/>
      <c r="AQ1574" s="151"/>
      <c r="AS1574" s="151"/>
    </row>
    <row r="1575" spans="1:45" s="140" customFormat="1">
      <c r="A1575" s="142"/>
      <c r="B1575" s="194"/>
      <c r="C1575" s="163"/>
      <c r="D1575" s="164"/>
      <c r="H1575" s="165"/>
      <c r="M1575" s="165"/>
      <c r="N1575" s="165"/>
      <c r="AQ1575" s="151"/>
      <c r="AS1575" s="151"/>
    </row>
    <row r="1576" spans="1:45" s="140" customFormat="1">
      <c r="A1576" s="142"/>
      <c r="B1576" s="194"/>
      <c r="C1576" s="163"/>
      <c r="D1576" s="164"/>
      <c r="H1576" s="165"/>
      <c r="M1576" s="165"/>
      <c r="N1576" s="165"/>
      <c r="AQ1576" s="151"/>
      <c r="AS1576" s="151"/>
    </row>
    <row r="1577" spans="1:45" s="140" customFormat="1">
      <c r="A1577" s="142"/>
      <c r="B1577" s="194"/>
      <c r="C1577" s="163"/>
      <c r="D1577" s="164"/>
      <c r="H1577" s="165"/>
      <c r="M1577" s="165"/>
      <c r="N1577" s="165"/>
      <c r="AQ1577" s="151"/>
      <c r="AS1577" s="151"/>
    </row>
    <row r="1578" spans="1:45" s="140" customFormat="1">
      <c r="A1578" s="142"/>
      <c r="B1578" s="194"/>
      <c r="C1578" s="163"/>
      <c r="D1578" s="164"/>
      <c r="H1578" s="165"/>
      <c r="M1578" s="165"/>
      <c r="N1578" s="165"/>
      <c r="AQ1578" s="151"/>
      <c r="AS1578" s="151"/>
    </row>
    <row r="1579" spans="1:45" s="140" customFormat="1">
      <c r="A1579" s="142"/>
      <c r="B1579" s="194"/>
      <c r="C1579" s="163"/>
      <c r="D1579" s="164"/>
      <c r="H1579" s="165"/>
      <c r="M1579" s="165"/>
      <c r="N1579" s="165"/>
      <c r="AQ1579" s="151"/>
      <c r="AS1579" s="151"/>
    </row>
    <row r="1580" spans="1:45" s="140" customFormat="1">
      <c r="A1580" s="142"/>
      <c r="B1580" s="194"/>
      <c r="C1580" s="163"/>
      <c r="D1580" s="164"/>
      <c r="H1580" s="165"/>
      <c r="M1580" s="165"/>
      <c r="N1580" s="165"/>
      <c r="AQ1580" s="151"/>
      <c r="AS1580" s="151"/>
    </row>
    <row r="1581" spans="1:45" s="140" customFormat="1">
      <c r="A1581" s="142"/>
      <c r="B1581" s="194"/>
      <c r="C1581" s="163"/>
      <c r="D1581" s="164"/>
      <c r="H1581" s="165"/>
      <c r="M1581" s="165"/>
      <c r="N1581" s="165"/>
      <c r="AQ1581" s="151"/>
      <c r="AS1581" s="151"/>
    </row>
    <row r="1582" spans="1:45" s="140" customFormat="1">
      <c r="A1582" s="142"/>
      <c r="B1582" s="194"/>
      <c r="C1582" s="163"/>
      <c r="D1582" s="164"/>
      <c r="H1582" s="165"/>
      <c r="M1582" s="165"/>
      <c r="N1582" s="165"/>
      <c r="AQ1582" s="151"/>
      <c r="AS1582" s="151"/>
    </row>
    <row r="1583" spans="1:45" s="140" customFormat="1">
      <c r="A1583" s="142"/>
      <c r="B1583" s="194"/>
      <c r="C1583" s="163"/>
      <c r="D1583" s="164"/>
      <c r="H1583" s="165"/>
      <c r="M1583" s="165"/>
      <c r="N1583" s="165"/>
      <c r="AQ1583" s="151"/>
      <c r="AS1583" s="151"/>
    </row>
    <row r="1584" spans="1:45" s="140" customFormat="1">
      <c r="A1584" s="142"/>
      <c r="B1584" s="194"/>
      <c r="C1584" s="163"/>
      <c r="D1584" s="164"/>
      <c r="H1584" s="165"/>
      <c r="M1584" s="165"/>
      <c r="N1584" s="165"/>
      <c r="AQ1584" s="151"/>
      <c r="AS1584" s="151"/>
    </row>
    <row r="1585" spans="1:45" s="140" customFormat="1">
      <c r="A1585" s="142"/>
      <c r="B1585" s="194"/>
      <c r="C1585" s="163"/>
      <c r="D1585" s="164"/>
      <c r="H1585" s="165"/>
      <c r="M1585" s="165"/>
      <c r="N1585" s="165"/>
      <c r="AQ1585" s="151"/>
      <c r="AS1585" s="151"/>
    </row>
    <row r="1586" spans="1:45" s="140" customFormat="1">
      <c r="A1586" s="142"/>
      <c r="B1586" s="194"/>
      <c r="C1586" s="163"/>
      <c r="D1586" s="164"/>
      <c r="H1586" s="165"/>
      <c r="M1586" s="165"/>
      <c r="N1586" s="165"/>
      <c r="AQ1586" s="151"/>
      <c r="AS1586" s="151"/>
    </row>
    <row r="1587" spans="1:45" s="140" customFormat="1">
      <c r="A1587" s="142"/>
      <c r="B1587" s="194"/>
      <c r="C1587" s="163"/>
      <c r="D1587" s="164"/>
      <c r="H1587" s="165"/>
      <c r="M1587" s="165"/>
      <c r="N1587" s="165"/>
      <c r="AQ1587" s="151"/>
      <c r="AS1587" s="151"/>
    </row>
    <row r="1588" spans="1:45" s="140" customFormat="1">
      <c r="A1588" s="142"/>
      <c r="B1588" s="194"/>
      <c r="C1588" s="163"/>
      <c r="D1588" s="164"/>
      <c r="H1588" s="165"/>
      <c r="M1588" s="165"/>
      <c r="N1588" s="165"/>
      <c r="AQ1588" s="151"/>
      <c r="AS1588" s="151"/>
    </row>
    <row r="1589" spans="1:45" s="140" customFormat="1">
      <c r="A1589" s="142"/>
      <c r="B1589" s="194"/>
      <c r="C1589" s="163"/>
      <c r="D1589" s="164"/>
      <c r="H1589" s="165"/>
      <c r="M1589" s="165"/>
      <c r="N1589" s="165"/>
      <c r="AQ1589" s="151"/>
      <c r="AS1589" s="151"/>
    </row>
    <row r="1590" spans="1:45" s="140" customFormat="1">
      <c r="A1590" s="142"/>
      <c r="B1590" s="194"/>
      <c r="C1590" s="163"/>
      <c r="D1590" s="164"/>
      <c r="H1590" s="165"/>
      <c r="M1590" s="165"/>
      <c r="N1590" s="165"/>
      <c r="AQ1590" s="151"/>
      <c r="AS1590" s="151"/>
    </row>
    <row r="1591" spans="1:45" s="140" customFormat="1">
      <c r="A1591" s="142"/>
      <c r="B1591" s="194"/>
      <c r="C1591" s="163"/>
      <c r="D1591" s="164"/>
      <c r="H1591" s="165"/>
      <c r="M1591" s="165"/>
      <c r="N1591" s="165"/>
      <c r="AQ1591" s="151"/>
      <c r="AS1591" s="151"/>
    </row>
    <row r="1592" spans="1:45" s="140" customFormat="1">
      <c r="A1592" s="142"/>
      <c r="B1592" s="194"/>
      <c r="C1592" s="163"/>
      <c r="D1592" s="164"/>
      <c r="H1592" s="165"/>
      <c r="M1592" s="165"/>
      <c r="N1592" s="165"/>
      <c r="AQ1592" s="151"/>
      <c r="AS1592" s="151"/>
    </row>
    <row r="1593" spans="1:45" s="140" customFormat="1">
      <c r="A1593" s="142"/>
      <c r="B1593" s="194"/>
      <c r="C1593" s="163"/>
      <c r="D1593" s="164"/>
      <c r="H1593" s="165"/>
      <c r="M1593" s="165"/>
      <c r="N1593" s="165"/>
      <c r="AQ1593" s="151"/>
      <c r="AS1593" s="151"/>
    </row>
    <row r="1594" spans="1:45" s="140" customFormat="1">
      <c r="A1594" s="142"/>
      <c r="B1594" s="194"/>
      <c r="C1594" s="163"/>
      <c r="D1594" s="164"/>
      <c r="H1594" s="165"/>
      <c r="M1594" s="165"/>
      <c r="N1594" s="165"/>
      <c r="AQ1594" s="151"/>
      <c r="AS1594" s="151"/>
    </row>
    <row r="1595" spans="1:45" s="140" customFormat="1">
      <c r="A1595" s="142"/>
      <c r="B1595" s="194"/>
      <c r="C1595" s="163"/>
      <c r="D1595" s="164"/>
      <c r="H1595" s="165"/>
      <c r="M1595" s="165"/>
      <c r="N1595" s="165"/>
      <c r="AQ1595" s="151"/>
      <c r="AS1595" s="151"/>
    </row>
    <row r="1596" spans="1:45" s="140" customFormat="1">
      <c r="A1596" s="142"/>
      <c r="B1596" s="194"/>
      <c r="C1596" s="163"/>
      <c r="D1596" s="164"/>
      <c r="H1596" s="165"/>
      <c r="M1596" s="165"/>
      <c r="N1596" s="165"/>
      <c r="AQ1596" s="151"/>
      <c r="AS1596" s="151"/>
    </row>
    <row r="1597" spans="1:45" s="140" customFormat="1">
      <c r="A1597" s="142"/>
      <c r="B1597" s="194"/>
      <c r="C1597" s="163"/>
      <c r="D1597" s="164"/>
      <c r="H1597" s="165"/>
      <c r="M1597" s="165"/>
      <c r="N1597" s="165"/>
      <c r="AQ1597" s="151"/>
      <c r="AS1597" s="151"/>
    </row>
    <row r="1598" spans="1:45" s="140" customFormat="1">
      <c r="A1598" s="142"/>
      <c r="B1598" s="194"/>
      <c r="C1598" s="163"/>
      <c r="D1598" s="164"/>
      <c r="H1598" s="165"/>
      <c r="M1598" s="165"/>
      <c r="N1598" s="165"/>
      <c r="AQ1598" s="151"/>
      <c r="AS1598" s="151"/>
    </row>
    <row r="1599" spans="1:45" s="140" customFormat="1">
      <c r="A1599" s="142"/>
      <c r="B1599" s="194"/>
      <c r="C1599" s="163"/>
      <c r="D1599" s="164"/>
      <c r="H1599" s="165"/>
      <c r="M1599" s="165"/>
      <c r="N1599" s="165"/>
      <c r="AQ1599" s="151"/>
      <c r="AS1599" s="151"/>
    </row>
    <row r="1600" spans="1:45" s="140" customFormat="1">
      <c r="A1600" s="142"/>
      <c r="B1600" s="194"/>
      <c r="C1600" s="163"/>
      <c r="D1600" s="164"/>
      <c r="H1600" s="165"/>
      <c r="M1600" s="165"/>
      <c r="N1600" s="165"/>
      <c r="AQ1600" s="151"/>
      <c r="AS1600" s="151"/>
    </row>
    <row r="1601" spans="1:45" s="140" customFormat="1">
      <c r="A1601" s="142"/>
      <c r="B1601" s="194"/>
      <c r="C1601" s="163"/>
      <c r="D1601" s="164"/>
      <c r="H1601" s="165"/>
      <c r="M1601" s="165"/>
      <c r="N1601" s="165"/>
      <c r="AQ1601" s="151"/>
      <c r="AS1601" s="151"/>
    </row>
    <row r="1602" spans="1:45" s="140" customFormat="1">
      <c r="A1602" s="142"/>
      <c r="B1602" s="194"/>
      <c r="C1602" s="163"/>
      <c r="D1602" s="164"/>
      <c r="H1602" s="165"/>
      <c r="M1602" s="165"/>
      <c r="N1602" s="165"/>
      <c r="AQ1602" s="151"/>
      <c r="AS1602" s="151"/>
    </row>
    <row r="1603" spans="1:45" s="140" customFormat="1">
      <c r="A1603" s="142"/>
      <c r="B1603" s="194"/>
      <c r="C1603" s="163"/>
      <c r="D1603" s="164"/>
      <c r="H1603" s="165"/>
      <c r="M1603" s="165"/>
      <c r="N1603" s="165"/>
      <c r="AQ1603" s="151"/>
      <c r="AS1603" s="151"/>
    </row>
    <row r="1604" spans="1:45" s="140" customFormat="1">
      <c r="A1604" s="142"/>
      <c r="B1604" s="194"/>
      <c r="C1604" s="163"/>
      <c r="D1604" s="164"/>
      <c r="H1604" s="165"/>
      <c r="M1604" s="165"/>
      <c r="N1604" s="165"/>
      <c r="AQ1604" s="151"/>
      <c r="AS1604" s="151"/>
    </row>
    <row r="1605" spans="1:45" s="140" customFormat="1">
      <c r="A1605" s="142"/>
      <c r="B1605" s="194"/>
      <c r="C1605" s="163"/>
      <c r="D1605" s="164"/>
      <c r="H1605" s="165"/>
      <c r="M1605" s="165"/>
      <c r="N1605" s="165"/>
      <c r="AQ1605" s="151"/>
      <c r="AS1605" s="151"/>
    </row>
    <row r="1606" spans="1:45" s="140" customFormat="1">
      <c r="A1606" s="142"/>
      <c r="B1606" s="194"/>
      <c r="C1606" s="163"/>
      <c r="D1606" s="164"/>
      <c r="H1606" s="165"/>
      <c r="M1606" s="165"/>
      <c r="N1606" s="165"/>
      <c r="AQ1606" s="151"/>
      <c r="AS1606" s="151"/>
    </row>
    <row r="1607" spans="1:45" s="140" customFormat="1">
      <c r="A1607" s="142"/>
      <c r="B1607" s="194"/>
      <c r="C1607" s="163"/>
      <c r="D1607" s="164"/>
      <c r="H1607" s="165"/>
      <c r="M1607" s="165"/>
      <c r="N1607" s="165"/>
      <c r="AQ1607" s="151"/>
      <c r="AS1607" s="151"/>
    </row>
    <row r="1608" spans="1:45" s="140" customFormat="1">
      <c r="A1608" s="142"/>
      <c r="B1608" s="194"/>
      <c r="C1608" s="163"/>
      <c r="D1608" s="164"/>
      <c r="H1608" s="165"/>
      <c r="M1608" s="165"/>
      <c r="N1608" s="165"/>
      <c r="AQ1608" s="151"/>
      <c r="AS1608" s="151"/>
    </row>
    <row r="1609" spans="1:45" s="140" customFormat="1">
      <c r="A1609" s="142"/>
      <c r="B1609" s="194"/>
      <c r="C1609" s="163"/>
      <c r="D1609" s="164"/>
      <c r="H1609" s="165"/>
      <c r="M1609" s="165"/>
      <c r="N1609" s="165"/>
      <c r="AQ1609" s="151"/>
      <c r="AS1609" s="151"/>
    </row>
    <row r="1610" spans="1:45" s="140" customFormat="1">
      <c r="A1610" s="142"/>
      <c r="B1610" s="194"/>
      <c r="C1610" s="163"/>
      <c r="D1610" s="164"/>
      <c r="H1610" s="165"/>
      <c r="M1610" s="165"/>
      <c r="N1610" s="165"/>
      <c r="AQ1610" s="151"/>
      <c r="AS1610" s="151"/>
    </row>
    <row r="1611" spans="1:45" s="140" customFormat="1">
      <c r="A1611" s="142"/>
      <c r="B1611" s="194"/>
      <c r="C1611" s="163"/>
      <c r="D1611" s="164"/>
      <c r="H1611" s="165"/>
      <c r="M1611" s="165"/>
      <c r="N1611" s="165"/>
      <c r="AQ1611" s="151"/>
      <c r="AS1611" s="151"/>
    </row>
    <row r="1612" spans="1:45" s="140" customFormat="1">
      <c r="A1612" s="142"/>
      <c r="B1612" s="194"/>
      <c r="C1612" s="163"/>
      <c r="D1612" s="164"/>
      <c r="H1612" s="165"/>
      <c r="M1612" s="165"/>
      <c r="N1612" s="165"/>
      <c r="AQ1612" s="151"/>
      <c r="AS1612" s="151"/>
    </row>
    <row r="1613" spans="1:45" s="140" customFormat="1">
      <c r="A1613" s="142"/>
      <c r="B1613" s="194"/>
      <c r="C1613" s="163"/>
      <c r="D1613" s="164"/>
      <c r="H1613" s="165"/>
      <c r="M1613" s="165"/>
      <c r="N1613" s="165"/>
      <c r="AQ1613" s="151"/>
      <c r="AS1613" s="151"/>
    </row>
    <row r="1614" spans="1:45" s="140" customFormat="1">
      <c r="A1614" s="142"/>
      <c r="B1614" s="194"/>
      <c r="C1614" s="163"/>
      <c r="D1614" s="164"/>
      <c r="H1614" s="165"/>
      <c r="M1614" s="165"/>
      <c r="N1614" s="165"/>
      <c r="AQ1614" s="151"/>
      <c r="AS1614" s="151"/>
    </row>
    <row r="1615" spans="1:45" s="140" customFormat="1">
      <c r="A1615" s="142"/>
      <c r="B1615" s="194"/>
      <c r="C1615" s="163"/>
      <c r="D1615" s="164"/>
      <c r="H1615" s="165"/>
      <c r="M1615" s="165"/>
      <c r="N1615" s="165"/>
      <c r="AQ1615" s="151"/>
      <c r="AS1615" s="151"/>
    </row>
    <row r="1616" spans="1:45" s="140" customFormat="1">
      <c r="A1616" s="142"/>
      <c r="B1616" s="194"/>
      <c r="C1616" s="163"/>
      <c r="D1616" s="164"/>
      <c r="H1616" s="165"/>
      <c r="M1616" s="165"/>
      <c r="N1616" s="165"/>
      <c r="AQ1616" s="151"/>
      <c r="AS1616" s="151"/>
    </row>
    <row r="1617" spans="1:45" s="140" customFormat="1">
      <c r="A1617" s="142"/>
      <c r="B1617" s="194"/>
      <c r="C1617" s="163"/>
      <c r="D1617" s="164"/>
      <c r="H1617" s="165"/>
      <c r="M1617" s="165"/>
      <c r="N1617" s="165"/>
      <c r="AQ1617" s="151"/>
      <c r="AS1617" s="151"/>
    </row>
    <row r="1618" spans="1:45" s="140" customFormat="1">
      <c r="A1618" s="142"/>
      <c r="B1618" s="194"/>
      <c r="C1618" s="163"/>
      <c r="D1618" s="164"/>
      <c r="H1618" s="165"/>
      <c r="M1618" s="165"/>
      <c r="N1618" s="165"/>
      <c r="AQ1618" s="151"/>
      <c r="AS1618" s="151"/>
    </row>
    <row r="1619" spans="1:45" s="140" customFormat="1">
      <c r="A1619" s="142"/>
      <c r="B1619" s="194"/>
      <c r="C1619" s="163"/>
      <c r="D1619" s="164"/>
      <c r="H1619" s="165"/>
      <c r="M1619" s="165"/>
      <c r="N1619" s="165"/>
      <c r="AQ1619" s="151"/>
      <c r="AS1619" s="151"/>
    </row>
    <row r="1620" spans="1:45" s="140" customFormat="1">
      <c r="A1620" s="142"/>
      <c r="B1620" s="194"/>
      <c r="C1620" s="163"/>
      <c r="D1620" s="164"/>
      <c r="H1620" s="165"/>
      <c r="M1620" s="165"/>
      <c r="N1620" s="165"/>
      <c r="AQ1620" s="151"/>
      <c r="AS1620" s="151"/>
    </row>
    <row r="1621" spans="1:45" s="140" customFormat="1">
      <c r="A1621" s="142"/>
      <c r="B1621" s="194"/>
      <c r="C1621" s="163"/>
      <c r="D1621" s="164"/>
      <c r="H1621" s="165"/>
      <c r="M1621" s="165"/>
      <c r="N1621" s="165"/>
      <c r="AQ1621" s="151"/>
      <c r="AS1621" s="151"/>
    </row>
    <row r="1622" spans="1:45" s="140" customFormat="1">
      <c r="A1622" s="142"/>
      <c r="B1622" s="194"/>
      <c r="C1622" s="163"/>
      <c r="D1622" s="164"/>
      <c r="H1622" s="165"/>
      <c r="M1622" s="165"/>
      <c r="N1622" s="165"/>
      <c r="AQ1622" s="151"/>
      <c r="AS1622" s="151"/>
    </row>
    <row r="1623" spans="1:45" s="140" customFormat="1">
      <c r="A1623" s="142"/>
      <c r="B1623" s="194"/>
      <c r="C1623" s="163"/>
      <c r="D1623" s="164"/>
      <c r="H1623" s="165"/>
      <c r="M1623" s="165"/>
      <c r="N1623" s="165"/>
      <c r="AQ1623" s="151"/>
      <c r="AS1623" s="151"/>
    </row>
    <row r="1624" spans="1:45" s="140" customFormat="1">
      <c r="A1624" s="142"/>
      <c r="B1624" s="194"/>
      <c r="C1624" s="163"/>
      <c r="D1624" s="164"/>
      <c r="H1624" s="165"/>
      <c r="M1624" s="165"/>
      <c r="N1624" s="165"/>
      <c r="AQ1624" s="151"/>
      <c r="AS1624" s="151"/>
    </row>
    <row r="1625" spans="1:45" s="140" customFormat="1">
      <c r="A1625" s="142"/>
      <c r="B1625" s="194"/>
      <c r="C1625" s="163"/>
      <c r="D1625" s="164"/>
      <c r="H1625" s="165"/>
      <c r="M1625" s="165"/>
      <c r="N1625" s="165"/>
      <c r="AQ1625" s="151"/>
      <c r="AS1625" s="151"/>
    </row>
    <row r="1626" spans="1:45" s="140" customFormat="1">
      <c r="A1626" s="142"/>
      <c r="B1626" s="194"/>
      <c r="C1626" s="163"/>
      <c r="D1626" s="164"/>
      <c r="H1626" s="165"/>
      <c r="M1626" s="165"/>
      <c r="N1626" s="165"/>
      <c r="AQ1626" s="151"/>
      <c r="AS1626" s="151"/>
    </row>
    <row r="1627" spans="1:45" s="140" customFormat="1">
      <c r="A1627" s="142"/>
      <c r="B1627" s="194"/>
      <c r="C1627" s="163"/>
      <c r="D1627" s="164"/>
      <c r="H1627" s="165"/>
      <c r="M1627" s="165"/>
      <c r="N1627" s="165"/>
      <c r="AQ1627" s="151"/>
      <c r="AS1627" s="151"/>
    </row>
    <row r="1628" spans="1:45" s="140" customFormat="1">
      <c r="A1628" s="142"/>
      <c r="B1628" s="194"/>
      <c r="C1628" s="163"/>
      <c r="D1628" s="164"/>
      <c r="H1628" s="165"/>
      <c r="M1628" s="165"/>
      <c r="N1628" s="165"/>
      <c r="AQ1628" s="151"/>
      <c r="AS1628" s="151"/>
    </row>
    <row r="1629" spans="1:45" s="140" customFormat="1">
      <c r="A1629" s="142"/>
      <c r="B1629" s="194"/>
      <c r="C1629" s="163"/>
      <c r="D1629" s="164"/>
      <c r="H1629" s="165"/>
      <c r="M1629" s="165"/>
      <c r="N1629" s="165"/>
      <c r="AQ1629" s="151"/>
      <c r="AS1629" s="151"/>
    </row>
    <row r="1630" spans="1:45" s="140" customFormat="1">
      <c r="A1630" s="142"/>
      <c r="B1630" s="194"/>
      <c r="C1630" s="163"/>
      <c r="D1630" s="164"/>
      <c r="H1630" s="165"/>
      <c r="M1630" s="165"/>
      <c r="N1630" s="165"/>
      <c r="AQ1630" s="151"/>
      <c r="AS1630" s="151"/>
    </row>
    <row r="1631" spans="1:45" s="140" customFormat="1">
      <c r="A1631" s="142"/>
      <c r="B1631" s="194"/>
      <c r="C1631" s="163"/>
      <c r="D1631" s="164"/>
      <c r="H1631" s="165"/>
      <c r="M1631" s="165"/>
      <c r="N1631" s="165"/>
      <c r="AQ1631" s="151"/>
      <c r="AS1631" s="151"/>
    </row>
    <row r="1632" spans="1:45" s="140" customFormat="1">
      <c r="A1632" s="142"/>
      <c r="B1632" s="194"/>
      <c r="C1632" s="163"/>
      <c r="D1632" s="164"/>
      <c r="H1632" s="165"/>
      <c r="M1632" s="165"/>
      <c r="N1632" s="165"/>
      <c r="AQ1632" s="151"/>
      <c r="AS1632" s="151"/>
    </row>
    <row r="1633" spans="1:45" s="140" customFormat="1">
      <c r="A1633" s="142"/>
      <c r="B1633" s="194"/>
      <c r="C1633" s="163"/>
      <c r="D1633" s="164"/>
      <c r="H1633" s="165"/>
      <c r="M1633" s="165"/>
      <c r="N1633" s="165"/>
      <c r="AQ1633" s="151"/>
      <c r="AS1633" s="151"/>
    </row>
    <row r="1634" spans="1:45" s="140" customFormat="1">
      <c r="A1634" s="142"/>
      <c r="B1634" s="194"/>
      <c r="C1634" s="163"/>
      <c r="D1634" s="164"/>
      <c r="H1634" s="165"/>
      <c r="M1634" s="165"/>
      <c r="N1634" s="165"/>
      <c r="AQ1634" s="151"/>
      <c r="AS1634" s="151"/>
    </row>
    <row r="1635" spans="1:45" s="140" customFormat="1">
      <c r="A1635" s="142"/>
      <c r="B1635" s="194"/>
      <c r="C1635" s="163"/>
      <c r="D1635" s="164"/>
      <c r="H1635" s="165"/>
      <c r="M1635" s="165"/>
      <c r="N1635" s="165"/>
      <c r="AQ1635" s="151"/>
      <c r="AS1635" s="151"/>
    </row>
    <row r="1636" spans="1:45" s="140" customFormat="1">
      <c r="A1636" s="142"/>
      <c r="B1636" s="194"/>
      <c r="C1636" s="163"/>
      <c r="D1636" s="164"/>
      <c r="H1636" s="165"/>
      <c r="M1636" s="165"/>
      <c r="N1636" s="165"/>
      <c r="AQ1636" s="151"/>
      <c r="AS1636" s="151"/>
    </row>
    <row r="1637" spans="1:45" s="140" customFormat="1">
      <c r="A1637" s="142"/>
      <c r="B1637" s="194"/>
      <c r="C1637" s="163"/>
      <c r="D1637" s="164"/>
      <c r="H1637" s="165"/>
      <c r="M1637" s="165"/>
      <c r="N1637" s="165"/>
      <c r="AQ1637" s="151"/>
      <c r="AS1637" s="151"/>
    </row>
    <row r="1638" spans="1:45" s="140" customFormat="1">
      <c r="A1638" s="142"/>
      <c r="B1638" s="194"/>
      <c r="C1638" s="163"/>
      <c r="D1638" s="164"/>
      <c r="H1638" s="165"/>
      <c r="M1638" s="165"/>
      <c r="N1638" s="165"/>
      <c r="AQ1638" s="151"/>
      <c r="AS1638" s="151"/>
    </row>
    <row r="1639" spans="1:45" s="140" customFormat="1">
      <c r="A1639" s="142"/>
      <c r="B1639" s="194"/>
      <c r="C1639" s="163"/>
      <c r="D1639" s="164"/>
      <c r="H1639" s="165"/>
      <c r="M1639" s="165"/>
      <c r="N1639" s="165"/>
      <c r="AQ1639" s="151"/>
      <c r="AS1639" s="151"/>
    </row>
    <row r="1640" spans="1:45" s="140" customFormat="1">
      <c r="A1640" s="142"/>
      <c r="B1640" s="194"/>
      <c r="C1640" s="163"/>
      <c r="D1640" s="164"/>
      <c r="H1640" s="165"/>
      <c r="M1640" s="165"/>
      <c r="N1640" s="165"/>
      <c r="AQ1640" s="151"/>
      <c r="AS1640" s="151"/>
    </row>
    <row r="1641" spans="1:45" s="140" customFormat="1">
      <c r="A1641" s="142"/>
      <c r="B1641" s="194"/>
      <c r="C1641" s="163"/>
      <c r="D1641" s="164"/>
      <c r="H1641" s="165"/>
      <c r="M1641" s="165"/>
      <c r="N1641" s="165"/>
      <c r="AQ1641" s="151"/>
      <c r="AS1641" s="151"/>
    </row>
    <row r="1642" spans="1:45" s="140" customFormat="1">
      <c r="A1642" s="142"/>
      <c r="B1642" s="194"/>
      <c r="C1642" s="163"/>
      <c r="D1642" s="164"/>
      <c r="H1642" s="165"/>
      <c r="M1642" s="165"/>
      <c r="N1642" s="165"/>
      <c r="AQ1642" s="151"/>
      <c r="AS1642" s="151"/>
    </row>
    <row r="1643" spans="1:45" s="140" customFormat="1">
      <c r="A1643" s="142"/>
      <c r="B1643" s="194"/>
      <c r="C1643" s="163"/>
      <c r="D1643" s="164"/>
      <c r="H1643" s="165"/>
      <c r="M1643" s="165"/>
      <c r="N1643" s="165"/>
      <c r="AQ1643" s="151"/>
      <c r="AS1643" s="151"/>
    </row>
    <row r="1644" spans="1:45" s="140" customFormat="1">
      <c r="A1644" s="142"/>
      <c r="B1644" s="194"/>
      <c r="C1644" s="163"/>
      <c r="D1644" s="164"/>
      <c r="H1644" s="165"/>
      <c r="M1644" s="165"/>
      <c r="N1644" s="165"/>
      <c r="AQ1644" s="151"/>
      <c r="AS1644" s="151"/>
    </row>
    <row r="1645" spans="1:45" s="140" customFormat="1">
      <c r="A1645" s="142"/>
      <c r="B1645" s="194"/>
      <c r="C1645" s="163"/>
      <c r="D1645" s="164"/>
      <c r="H1645" s="165"/>
      <c r="M1645" s="165"/>
      <c r="N1645" s="165"/>
      <c r="AQ1645" s="151"/>
      <c r="AS1645" s="151"/>
    </row>
    <row r="1646" spans="1:45" s="140" customFormat="1">
      <c r="A1646" s="142"/>
      <c r="B1646" s="194"/>
      <c r="C1646" s="163"/>
      <c r="D1646" s="164"/>
      <c r="H1646" s="165"/>
      <c r="M1646" s="165"/>
      <c r="N1646" s="165"/>
      <c r="AQ1646" s="151"/>
      <c r="AS1646" s="151"/>
    </row>
    <row r="1647" spans="1:45" s="140" customFormat="1">
      <c r="A1647" s="142"/>
      <c r="B1647" s="194"/>
      <c r="C1647" s="163"/>
      <c r="D1647" s="164"/>
      <c r="H1647" s="165"/>
      <c r="M1647" s="165"/>
      <c r="N1647" s="165"/>
      <c r="AQ1647" s="151"/>
      <c r="AS1647" s="151"/>
    </row>
    <row r="1648" spans="1:45" s="140" customFormat="1">
      <c r="A1648" s="142"/>
      <c r="B1648" s="194"/>
      <c r="C1648" s="163"/>
      <c r="D1648" s="164"/>
      <c r="H1648" s="165"/>
      <c r="M1648" s="165"/>
      <c r="N1648" s="165"/>
      <c r="AQ1648" s="151"/>
      <c r="AS1648" s="151"/>
    </row>
    <row r="1649" spans="1:45" s="140" customFormat="1">
      <c r="A1649" s="142"/>
      <c r="B1649" s="194"/>
      <c r="C1649" s="163"/>
      <c r="D1649" s="164"/>
      <c r="H1649" s="165"/>
      <c r="M1649" s="165"/>
      <c r="N1649" s="165"/>
      <c r="AQ1649" s="151"/>
      <c r="AS1649" s="151"/>
    </row>
    <row r="1650" spans="1:45" s="140" customFormat="1">
      <c r="A1650" s="142"/>
      <c r="B1650" s="194"/>
      <c r="C1650" s="163"/>
      <c r="D1650" s="164"/>
      <c r="H1650" s="165"/>
      <c r="M1650" s="165"/>
      <c r="N1650" s="165"/>
      <c r="AQ1650" s="151"/>
      <c r="AS1650" s="151"/>
    </row>
    <row r="1651" spans="1:45" s="140" customFormat="1">
      <c r="A1651" s="142"/>
      <c r="B1651" s="194"/>
      <c r="C1651" s="163"/>
      <c r="D1651" s="164"/>
      <c r="H1651" s="165"/>
      <c r="M1651" s="165"/>
      <c r="N1651" s="165"/>
      <c r="AQ1651" s="151"/>
      <c r="AS1651" s="151"/>
    </row>
    <row r="1652" spans="1:45" s="140" customFormat="1">
      <c r="A1652" s="142"/>
      <c r="B1652" s="194"/>
      <c r="C1652" s="163"/>
      <c r="D1652" s="164"/>
      <c r="H1652" s="165"/>
      <c r="M1652" s="165"/>
      <c r="N1652" s="165"/>
      <c r="AQ1652" s="151"/>
      <c r="AS1652" s="151"/>
    </row>
    <row r="1653" spans="1:45" s="140" customFormat="1">
      <c r="A1653" s="142"/>
      <c r="B1653" s="194"/>
      <c r="C1653" s="163"/>
      <c r="D1653" s="164"/>
      <c r="H1653" s="165"/>
      <c r="M1653" s="165"/>
      <c r="N1653" s="165"/>
      <c r="AQ1653" s="151"/>
      <c r="AS1653" s="151"/>
    </row>
    <row r="1654" spans="1:45" s="140" customFormat="1">
      <c r="A1654" s="142"/>
      <c r="B1654" s="194"/>
      <c r="C1654" s="163"/>
      <c r="D1654" s="164"/>
      <c r="H1654" s="165"/>
      <c r="M1654" s="165"/>
      <c r="N1654" s="165"/>
      <c r="AQ1654" s="151"/>
      <c r="AS1654" s="151"/>
    </row>
    <row r="1655" spans="1:45" s="140" customFormat="1">
      <c r="A1655" s="142"/>
      <c r="B1655" s="194"/>
      <c r="C1655" s="163"/>
      <c r="D1655" s="164"/>
      <c r="H1655" s="165"/>
      <c r="M1655" s="165"/>
      <c r="N1655" s="165"/>
      <c r="AQ1655" s="151"/>
      <c r="AS1655" s="151"/>
    </row>
    <row r="1656" spans="1:45" s="140" customFormat="1">
      <c r="A1656" s="142"/>
      <c r="B1656" s="194"/>
      <c r="C1656" s="163"/>
      <c r="D1656" s="164"/>
      <c r="H1656" s="165"/>
      <c r="M1656" s="165"/>
      <c r="N1656" s="165"/>
      <c r="AQ1656" s="151"/>
      <c r="AS1656" s="151"/>
    </row>
    <row r="1657" spans="1:45" s="140" customFormat="1">
      <c r="A1657" s="142"/>
      <c r="B1657" s="194"/>
      <c r="C1657" s="163"/>
      <c r="D1657" s="164"/>
      <c r="H1657" s="165"/>
      <c r="M1657" s="165"/>
      <c r="N1657" s="165"/>
      <c r="AQ1657" s="151"/>
      <c r="AS1657" s="151"/>
    </row>
    <row r="1658" spans="1:45" s="140" customFormat="1">
      <c r="A1658" s="142"/>
      <c r="B1658" s="194"/>
      <c r="C1658" s="163"/>
      <c r="D1658" s="164"/>
      <c r="H1658" s="165"/>
      <c r="M1658" s="165"/>
      <c r="N1658" s="165"/>
      <c r="AQ1658" s="151"/>
      <c r="AS1658" s="151"/>
    </row>
    <row r="1659" spans="1:45" s="140" customFormat="1">
      <c r="A1659" s="142"/>
      <c r="B1659" s="194"/>
      <c r="C1659" s="163"/>
      <c r="D1659" s="164"/>
      <c r="H1659" s="165"/>
      <c r="M1659" s="165"/>
      <c r="N1659" s="165"/>
      <c r="AQ1659" s="151"/>
      <c r="AS1659" s="151"/>
    </row>
    <row r="1660" spans="1:45" s="140" customFormat="1">
      <c r="A1660" s="142"/>
      <c r="B1660" s="194"/>
      <c r="C1660" s="163"/>
      <c r="D1660" s="164"/>
      <c r="H1660" s="165"/>
      <c r="M1660" s="165"/>
      <c r="N1660" s="165"/>
      <c r="AQ1660" s="151"/>
      <c r="AS1660" s="151"/>
    </row>
    <row r="1661" spans="1:45" s="140" customFormat="1">
      <c r="A1661" s="142"/>
      <c r="B1661" s="194"/>
      <c r="C1661" s="163"/>
      <c r="D1661" s="164"/>
      <c r="H1661" s="165"/>
      <c r="M1661" s="165"/>
      <c r="N1661" s="165"/>
      <c r="AQ1661" s="151"/>
      <c r="AS1661" s="151"/>
    </row>
    <row r="1662" spans="1:45" s="140" customFormat="1">
      <c r="A1662" s="142"/>
      <c r="B1662" s="194"/>
      <c r="C1662" s="163"/>
      <c r="D1662" s="164"/>
      <c r="H1662" s="165"/>
      <c r="M1662" s="165"/>
      <c r="N1662" s="165"/>
      <c r="AQ1662" s="151"/>
      <c r="AS1662" s="151"/>
    </row>
    <row r="1663" spans="1:45" s="140" customFormat="1">
      <c r="A1663" s="142"/>
      <c r="B1663" s="194"/>
      <c r="C1663" s="163"/>
      <c r="D1663" s="164"/>
      <c r="H1663" s="165"/>
      <c r="M1663" s="165"/>
      <c r="N1663" s="165"/>
      <c r="AQ1663" s="151"/>
      <c r="AS1663" s="151"/>
    </row>
    <row r="1664" spans="1:45" s="140" customFormat="1">
      <c r="A1664" s="142"/>
      <c r="B1664" s="194"/>
      <c r="C1664" s="163"/>
      <c r="D1664" s="164"/>
      <c r="H1664" s="165"/>
      <c r="M1664" s="165"/>
      <c r="N1664" s="165"/>
      <c r="AQ1664" s="151"/>
      <c r="AS1664" s="151"/>
    </row>
    <row r="1665" spans="1:45" s="140" customFormat="1">
      <c r="A1665" s="142"/>
      <c r="B1665" s="194"/>
      <c r="C1665" s="163"/>
      <c r="D1665" s="164"/>
      <c r="H1665" s="165"/>
      <c r="M1665" s="165"/>
      <c r="N1665" s="165"/>
      <c r="AQ1665" s="151"/>
      <c r="AS1665" s="151"/>
    </row>
    <row r="1666" spans="1:45" s="140" customFormat="1">
      <c r="A1666" s="142"/>
      <c r="B1666" s="194"/>
      <c r="C1666" s="163"/>
      <c r="D1666" s="164"/>
      <c r="H1666" s="165"/>
      <c r="M1666" s="165"/>
      <c r="N1666" s="165"/>
      <c r="AQ1666" s="151"/>
      <c r="AS1666" s="151"/>
    </row>
    <row r="1667" spans="1:45" s="140" customFormat="1">
      <c r="A1667" s="142"/>
      <c r="B1667" s="194"/>
      <c r="C1667" s="163"/>
      <c r="D1667" s="164"/>
      <c r="H1667" s="165"/>
      <c r="M1667" s="165"/>
      <c r="N1667" s="165"/>
      <c r="AQ1667" s="151"/>
      <c r="AS1667" s="151"/>
    </row>
    <row r="1668" spans="1:45" s="140" customFormat="1">
      <c r="A1668" s="142"/>
      <c r="B1668" s="194"/>
      <c r="C1668" s="163"/>
      <c r="D1668" s="164"/>
      <c r="H1668" s="165"/>
      <c r="M1668" s="165"/>
      <c r="N1668" s="165"/>
      <c r="AQ1668" s="151"/>
      <c r="AS1668" s="151"/>
    </row>
    <row r="1669" spans="1:45" s="140" customFormat="1">
      <c r="A1669" s="142"/>
      <c r="B1669" s="194"/>
      <c r="C1669" s="163"/>
      <c r="D1669" s="164"/>
      <c r="H1669" s="165"/>
      <c r="M1669" s="165"/>
      <c r="N1669" s="165"/>
      <c r="AQ1669" s="151"/>
      <c r="AS1669" s="151"/>
    </row>
    <row r="1670" spans="1:45" s="140" customFormat="1">
      <c r="A1670" s="142"/>
      <c r="B1670" s="194"/>
      <c r="C1670" s="163"/>
      <c r="D1670" s="164"/>
      <c r="H1670" s="165"/>
      <c r="M1670" s="165"/>
      <c r="N1670" s="165"/>
      <c r="AQ1670" s="151"/>
      <c r="AS1670" s="151"/>
    </row>
    <row r="1671" spans="1:45" s="140" customFormat="1">
      <c r="A1671" s="142"/>
      <c r="B1671" s="194"/>
      <c r="C1671" s="163"/>
      <c r="D1671" s="164"/>
      <c r="H1671" s="165"/>
      <c r="M1671" s="165"/>
      <c r="N1671" s="165"/>
      <c r="AQ1671" s="151"/>
      <c r="AS1671" s="151"/>
    </row>
    <row r="1672" spans="1:45" s="140" customFormat="1">
      <c r="A1672" s="142"/>
      <c r="B1672" s="194"/>
      <c r="C1672" s="163"/>
      <c r="D1672" s="164"/>
      <c r="H1672" s="165"/>
      <c r="M1672" s="165"/>
      <c r="N1672" s="165"/>
      <c r="AQ1672" s="151"/>
      <c r="AS1672" s="151"/>
    </row>
    <row r="1673" spans="1:45" s="140" customFormat="1">
      <c r="A1673" s="142"/>
      <c r="B1673" s="194"/>
      <c r="C1673" s="163"/>
      <c r="D1673" s="164"/>
      <c r="H1673" s="165"/>
      <c r="M1673" s="165"/>
      <c r="N1673" s="165"/>
      <c r="AQ1673" s="151"/>
      <c r="AS1673" s="151"/>
    </row>
    <row r="1674" spans="1:45" s="140" customFormat="1">
      <c r="A1674" s="142"/>
      <c r="B1674" s="194"/>
      <c r="C1674" s="163"/>
      <c r="D1674" s="164"/>
      <c r="H1674" s="165"/>
      <c r="M1674" s="165"/>
      <c r="N1674" s="165"/>
      <c r="AQ1674" s="151"/>
      <c r="AS1674" s="151"/>
    </row>
    <row r="1675" spans="1:45" s="140" customFormat="1">
      <c r="A1675" s="142"/>
      <c r="B1675" s="194"/>
      <c r="C1675" s="163"/>
      <c r="D1675" s="164"/>
      <c r="H1675" s="165"/>
      <c r="M1675" s="165"/>
      <c r="N1675" s="165"/>
      <c r="AQ1675" s="151"/>
      <c r="AS1675" s="151"/>
    </row>
    <row r="1676" spans="1:45" s="140" customFormat="1">
      <c r="A1676" s="142"/>
      <c r="B1676" s="194"/>
      <c r="C1676" s="163"/>
      <c r="D1676" s="164"/>
      <c r="H1676" s="165"/>
      <c r="M1676" s="165"/>
      <c r="N1676" s="165"/>
      <c r="AQ1676" s="151"/>
      <c r="AS1676" s="151"/>
    </row>
    <row r="1677" spans="1:45" s="140" customFormat="1">
      <c r="A1677" s="142"/>
      <c r="B1677" s="194"/>
      <c r="C1677" s="163"/>
      <c r="D1677" s="164"/>
      <c r="H1677" s="165"/>
      <c r="M1677" s="165"/>
      <c r="N1677" s="165"/>
      <c r="AQ1677" s="151"/>
      <c r="AS1677" s="151"/>
    </row>
    <row r="1678" spans="1:45" s="140" customFormat="1">
      <c r="A1678" s="142"/>
      <c r="B1678" s="194"/>
      <c r="C1678" s="163"/>
      <c r="D1678" s="164"/>
      <c r="H1678" s="165"/>
      <c r="M1678" s="165"/>
      <c r="N1678" s="165"/>
      <c r="AQ1678" s="151"/>
      <c r="AS1678" s="151"/>
    </row>
    <row r="1679" spans="1:45" s="140" customFormat="1">
      <c r="A1679" s="142"/>
      <c r="B1679" s="194"/>
      <c r="C1679" s="163"/>
      <c r="D1679" s="164"/>
      <c r="H1679" s="165"/>
      <c r="M1679" s="165"/>
      <c r="N1679" s="165"/>
      <c r="AQ1679" s="151"/>
      <c r="AS1679" s="151"/>
    </row>
    <row r="1680" spans="1:45" s="140" customFormat="1">
      <c r="A1680" s="142"/>
      <c r="B1680" s="194"/>
      <c r="C1680" s="163"/>
      <c r="D1680" s="164"/>
      <c r="H1680" s="165"/>
      <c r="M1680" s="165"/>
      <c r="N1680" s="165"/>
      <c r="AQ1680" s="151"/>
      <c r="AS1680" s="151"/>
    </row>
    <row r="1681" spans="1:45" s="140" customFormat="1">
      <c r="A1681" s="142"/>
      <c r="B1681" s="194"/>
      <c r="C1681" s="163"/>
      <c r="D1681" s="164"/>
      <c r="H1681" s="165"/>
      <c r="M1681" s="165"/>
      <c r="N1681" s="165"/>
      <c r="AQ1681" s="151"/>
      <c r="AS1681" s="151"/>
    </row>
    <row r="1682" spans="1:45" s="140" customFormat="1">
      <c r="A1682" s="142"/>
      <c r="B1682" s="194"/>
      <c r="C1682" s="163"/>
      <c r="D1682" s="164"/>
      <c r="H1682" s="165"/>
      <c r="M1682" s="165"/>
      <c r="N1682" s="165"/>
      <c r="AQ1682" s="151"/>
      <c r="AS1682" s="151"/>
    </row>
    <row r="1683" spans="1:45" s="140" customFormat="1">
      <c r="A1683" s="142"/>
      <c r="B1683" s="194"/>
      <c r="C1683" s="163"/>
      <c r="D1683" s="164"/>
      <c r="H1683" s="165"/>
      <c r="M1683" s="165"/>
      <c r="N1683" s="165"/>
      <c r="AQ1683" s="151"/>
      <c r="AS1683" s="151"/>
    </row>
    <row r="1684" spans="1:45" s="140" customFormat="1">
      <c r="A1684" s="142"/>
      <c r="B1684" s="194"/>
      <c r="C1684" s="163"/>
      <c r="D1684" s="164"/>
      <c r="H1684" s="165"/>
      <c r="M1684" s="165"/>
      <c r="N1684" s="165"/>
      <c r="AQ1684" s="151"/>
      <c r="AS1684" s="151"/>
    </row>
    <row r="1685" spans="1:45" s="140" customFormat="1">
      <c r="A1685" s="142"/>
      <c r="B1685" s="194"/>
      <c r="C1685" s="163"/>
      <c r="D1685" s="164"/>
      <c r="H1685" s="165"/>
      <c r="M1685" s="165"/>
      <c r="N1685" s="165"/>
      <c r="AQ1685" s="151"/>
      <c r="AS1685" s="151"/>
    </row>
    <row r="1686" spans="1:45" s="140" customFormat="1">
      <c r="A1686" s="142"/>
      <c r="B1686" s="194"/>
      <c r="C1686" s="163"/>
      <c r="D1686" s="164"/>
      <c r="H1686" s="165"/>
      <c r="M1686" s="165"/>
      <c r="N1686" s="165"/>
      <c r="AQ1686" s="151"/>
      <c r="AS1686" s="151"/>
    </row>
    <row r="1687" spans="1:45" s="140" customFormat="1">
      <c r="A1687" s="142"/>
      <c r="B1687" s="194"/>
      <c r="C1687" s="163"/>
      <c r="D1687" s="164"/>
      <c r="H1687" s="165"/>
      <c r="M1687" s="165"/>
      <c r="N1687" s="165"/>
      <c r="AQ1687" s="151"/>
      <c r="AS1687" s="151"/>
    </row>
    <row r="1688" spans="1:45" s="140" customFormat="1">
      <c r="A1688" s="142"/>
      <c r="B1688" s="194"/>
      <c r="C1688" s="163"/>
      <c r="D1688" s="164"/>
      <c r="H1688" s="165"/>
      <c r="M1688" s="165"/>
      <c r="N1688" s="165"/>
      <c r="AQ1688" s="151"/>
      <c r="AS1688" s="151"/>
    </row>
    <row r="1689" spans="1:45" s="140" customFormat="1">
      <c r="A1689" s="142"/>
      <c r="B1689" s="194"/>
      <c r="C1689" s="163"/>
      <c r="D1689" s="164"/>
      <c r="H1689" s="165"/>
      <c r="M1689" s="165"/>
      <c r="N1689" s="165"/>
      <c r="AQ1689" s="151"/>
      <c r="AS1689" s="151"/>
    </row>
    <row r="1690" spans="1:45" s="140" customFormat="1">
      <c r="A1690" s="142"/>
      <c r="B1690" s="194"/>
      <c r="C1690" s="163"/>
      <c r="D1690" s="164"/>
      <c r="H1690" s="165"/>
      <c r="M1690" s="165"/>
      <c r="N1690" s="165"/>
      <c r="AQ1690" s="151"/>
      <c r="AS1690" s="151"/>
    </row>
    <row r="1691" spans="1:45" s="140" customFormat="1">
      <c r="A1691" s="142"/>
      <c r="B1691" s="194"/>
      <c r="C1691" s="163"/>
      <c r="D1691" s="164"/>
      <c r="H1691" s="165"/>
      <c r="M1691" s="165"/>
      <c r="N1691" s="165"/>
      <c r="AQ1691" s="151"/>
      <c r="AS1691" s="151"/>
    </row>
    <row r="1692" spans="1:45" s="140" customFormat="1">
      <c r="A1692" s="142"/>
      <c r="B1692" s="194"/>
      <c r="C1692" s="163"/>
      <c r="D1692" s="164"/>
      <c r="H1692" s="165"/>
      <c r="M1692" s="165"/>
      <c r="N1692" s="165"/>
      <c r="AQ1692" s="151"/>
      <c r="AS1692" s="151"/>
    </row>
    <row r="1693" spans="1:45" s="140" customFormat="1">
      <c r="A1693" s="142"/>
      <c r="B1693" s="194"/>
      <c r="C1693" s="163"/>
      <c r="D1693" s="164"/>
      <c r="H1693" s="165"/>
      <c r="M1693" s="165"/>
      <c r="N1693" s="165"/>
      <c r="AQ1693" s="151"/>
      <c r="AS1693" s="151"/>
    </row>
    <row r="1694" spans="1:45" s="140" customFormat="1">
      <c r="A1694" s="142"/>
      <c r="B1694" s="194"/>
      <c r="C1694" s="163"/>
      <c r="D1694" s="164"/>
      <c r="H1694" s="165"/>
      <c r="M1694" s="165"/>
      <c r="N1694" s="165"/>
      <c r="AQ1694" s="151"/>
      <c r="AS1694" s="151"/>
    </row>
    <row r="1695" spans="1:45" s="140" customFormat="1">
      <c r="A1695" s="142"/>
      <c r="B1695" s="194"/>
      <c r="C1695" s="163"/>
      <c r="D1695" s="164"/>
      <c r="H1695" s="165"/>
      <c r="M1695" s="165"/>
      <c r="N1695" s="165"/>
      <c r="AQ1695" s="151"/>
      <c r="AS1695" s="151"/>
    </row>
    <row r="1696" spans="1:45" s="140" customFormat="1">
      <c r="A1696" s="142"/>
      <c r="B1696" s="194"/>
      <c r="C1696" s="163"/>
      <c r="D1696" s="164"/>
      <c r="H1696" s="165"/>
      <c r="M1696" s="165"/>
      <c r="N1696" s="165"/>
      <c r="AQ1696" s="151"/>
      <c r="AS1696" s="151"/>
    </row>
    <row r="1697" spans="1:45" s="140" customFormat="1">
      <c r="A1697" s="142"/>
      <c r="B1697" s="194"/>
      <c r="C1697" s="163"/>
      <c r="D1697" s="164"/>
      <c r="H1697" s="165"/>
      <c r="M1697" s="165"/>
      <c r="N1697" s="165"/>
      <c r="AQ1697" s="151"/>
      <c r="AS1697" s="151"/>
    </row>
    <row r="1698" spans="1:45" s="140" customFormat="1">
      <c r="A1698" s="142"/>
      <c r="B1698" s="194"/>
      <c r="C1698" s="163"/>
      <c r="D1698" s="164"/>
      <c r="H1698" s="165"/>
      <c r="M1698" s="165"/>
      <c r="N1698" s="165"/>
      <c r="AQ1698" s="151"/>
      <c r="AS1698" s="151"/>
    </row>
    <row r="1699" spans="1:45" s="140" customFormat="1">
      <c r="A1699" s="142"/>
      <c r="B1699" s="194"/>
      <c r="C1699" s="163"/>
      <c r="D1699" s="164"/>
      <c r="H1699" s="165"/>
      <c r="M1699" s="165"/>
      <c r="N1699" s="165"/>
      <c r="AQ1699" s="151"/>
      <c r="AS1699" s="151"/>
    </row>
    <row r="1700" spans="1:45" s="140" customFormat="1">
      <c r="A1700" s="142"/>
      <c r="B1700" s="194"/>
      <c r="C1700" s="163"/>
      <c r="D1700" s="164"/>
      <c r="H1700" s="165"/>
      <c r="M1700" s="165"/>
      <c r="N1700" s="165"/>
      <c r="AQ1700" s="151"/>
      <c r="AS1700" s="151"/>
    </row>
    <row r="1701" spans="1:45" s="140" customFormat="1">
      <c r="A1701" s="142"/>
      <c r="B1701" s="194"/>
      <c r="C1701" s="163"/>
      <c r="D1701" s="164"/>
      <c r="H1701" s="165"/>
      <c r="M1701" s="165"/>
      <c r="N1701" s="165"/>
      <c r="AQ1701" s="151"/>
      <c r="AS1701" s="151"/>
    </row>
    <row r="1702" spans="1:45" s="140" customFormat="1">
      <c r="A1702" s="142"/>
      <c r="B1702" s="194"/>
      <c r="C1702" s="163"/>
      <c r="D1702" s="164"/>
      <c r="H1702" s="165"/>
      <c r="M1702" s="165"/>
      <c r="N1702" s="165"/>
      <c r="AQ1702" s="151"/>
      <c r="AS1702" s="151"/>
    </row>
    <row r="1703" spans="1:45" s="140" customFormat="1">
      <c r="A1703" s="142"/>
      <c r="B1703" s="194"/>
      <c r="C1703" s="163"/>
      <c r="D1703" s="164"/>
      <c r="H1703" s="165"/>
      <c r="M1703" s="165"/>
      <c r="N1703" s="165"/>
      <c r="AQ1703" s="151"/>
      <c r="AS1703" s="151"/>
    </row>
    <row r="1704" spans="1:45" s="140" customFormat="1">
      <c r="A1704" s="142"/>
      <c r="B1704" s="194"/>
      <c r="C1704" s="163"/>
      <c r="D1704" s="164"/>
      <c r="H1704" s="165"/>
      <c r="M1704" s="165"/>
      <c r="N1704" s="165"/>
      <c r="AQ1704" s="151"/>
      <c r="AS1704" s="151"/>
    </row>
    <row r="1705" spans="1:45" s="140" customFormat="1">
      <c r="A1705" s="142"/>
      <c r="B1705" s="194"/>
      <c r="C1705" s="163"/>
      <c r="D1705" s="164"/>
      <c r="H1705" s="165"/>
      <c r="M1705" s="165"/>
      <c r="N1705" s="165"/>
      <c r="AQ1705" s="151"/>
      <c r="AS1705" s="151"/>
    </row>
    <row r="1706" spans="1:45" s="140" customFormat="1">
      <c r="A1706" s="142"/>
      <c r="B1706" s="194"/>
      <c r="C1706" s="163"/>
      <c r="D1706" s="164"/>
      <c r="H1706" s="165"/>
      <c r="M1706" s="165"/>
      <c r="N1706" s="165"/>
      <c r="AQ1706" s="151"/>
      <c r="AS1706" s="151"/>
    </row>
    <row r="1707" spans="1:45" s="140" customFormat="1">
      <c r="A1707" s="142"/>
      <c r="B1707" s="194"/>
      <c r="C1707" s="163"/>
      <c r="D1707" s="164"/>
      <c r="H1707" s="165"/>
      <c r="M1707" s="165"/>
      <c r="N1707" s="165"/>
      <c r="AQ1707" s="151"/>
      <c r="AS1707" s="151"/>
    </row>
    <row r="1708" spans="1:45" s="140" customFormat="1">
      <c r="A1708" s="142"/>
      <c r="B1708" s="194"/>
      <c r="C1708" s="163"/>
      <c r="D1708" s="164"/>
      <c r="H1708" s="165"/>
      <c r="M1708" s="165"/>
      <c r="N1708" s="165"/>
      <c r="AQ1708" s="151"/>
      <c r="AS1708" s="151"/>
    </row>
    <row r="1709" spans="1:45" s="140" customFormat="1">
      <c r="A1709" s="142"/>
      <c r="B1709" s="194"/>
      <c r="C1709" s="163"/>
      <c r="D1709" s="164"/>
      <c r="H1709" s="165"/>
      <c r="M1709" s="165"/>
      <c r="N1709" s="165"/>
      <c r="AQ1709" s="151"/>
      <c r="AS1709" s="151"/>
    </row>
    <row r="1710" spans="1:45" s="140" customFormat="1">
      <c r="A1710" s="142"/>
      <c r="B1710" s="194"/>
      <c r="C1710" s="163"/>
      <c r="D1710" s="164"/>
      <c r="H1710" s="165"/>
      <c r="M1710" s="165"/>
      <c r="N1710" s="165"/>
      <c r="AQ1710" s="151"/>
      <c r="AS1710" s="151"/>
    </row>
    <row r="1711" spans="1:45" s="140" customFormat="1">
      <c r="A1711" s="142"/>
      <c r="B1711" s="194"/>
      <c r="C1711" s="163"/>
      <c r="D1711" s="164"/>
      <c r="H1711" s="165"/>
      <c r="M1711" s="165"/>
      <c r="N1711" s="165"/>
      <c r="AQ1711" s="151"/>
      <c r="AS1711" s="151"/>
    </row>
    <row r="1712" spans="1:45" s="140" customFormat="1">
      <c r="A1712" s="142"/>
      <c r="B1712" s="194"/>
      <c r="C1712" s="163"/>
      <c r="D1712" s="164"/>
      <c r="H1712" s="165"/>
      <c r="M1712" s="165"/>
      <c r="N1712" s="165"/>
      <c r="AQ1712" s="151"/>
      <c r="AS1712" s="151"/>
    </row>
    <row r="1713" spans="1:45" s="140" customFormat="1">
      <c r="A1713" s="142"/>
      <c r="B1713" s="194"/>
      <c r="C1713" s="163"/>
      <c r="D1713" s="164"/>
      <c r="H1713" s="165"/>
      <c r="M1713" s="165"/>
      <c r="N1713" s="165"/>
      <c r="AQ1713" s="151"/>
      <c r="AS1713" s="151"/>
    </row>
    <row r="1714" spans="1:45" s="140" customFormat="1">
      <c r="A1714" s="142"/>
      <c r="B1714" s="194"/>
      <c r="C1714" s="163"/>
      <c r="D1714" s="164"/>
      <c r="H1714" s="165"/>
      <c r="M1714" s="165"/>
      <c r="N1714" s="165"/>
      <c r="AQ1714" s="151"/>
      <c r="AS1714" s="151"/>
    </row>
    <row r="1715" spans="1:45" s="140" customFormat="1">
      <c r="A1715" s="142"/>
      <c r="B1715" s="194"/>
      <c r="C1715" s="163"/>
      <c r="D1715" s="164"/>
      <c r="H1715" s="165"/>
      <c r="M1715" s="165"/>
      <c r="N1715" s="165"/>
      <c r="AQ1715" s="151"/>
      <c r="AS1715" s="151"/>
    </row>
    <row r="1716" spans="1:45" s="140" customFormat="1">
      <c r="A1716" s="142"/>
      <c r="B1716" s="194"/>
      <c r="C1716" s="163"/>
      <c r="D1716" s="164"/>
      <c r="H1716" s="165"/>
      <c r="M1716" s="165"/>
      <c r="N1716" s="165"/>
      <c r="AQ1716" s="151"/>
      <c r="AS1716" s="151"/>
    </row>
    <row r="1717" spans="1:45" s="140" customFormat="1">
      <c r="A1717" s="142"/>
      <c r="B1717" s="194"/>
      <c r="C1717" s="163"/>
      <c r="D1717" s="164"/>
      <c r="H1717" s="165"/>
      <c r="M1717" s="165"/>
      <c r="N1717" s="165"/>
      <c r="AQ1717" s="151"/>
      <c r="AS1717" s="151"/>
    </row>
    <row r="1718" spans="1:45" s="140" customFormat="1">
      <c r="A1718" s="142"/>
      <c r="B1718" s="194"/>
      <c r="C1718" s="163"/>
      <c r="D1718" s="164"/>
      <c r="H1718" s="165"/>
      <c r="M1718" s="165"/>
      <c r="N1718" s="165"/>
      <c r="AQ1718" s="151"/>
      <c r="AS1718" s="151"/>
    </row>
    <row r="1719" spans="1:45" s="140" customFormat="1">
      <c r="A1719" s="142"/>
      <c r="B1719" s="194"/>
      <c r="C1719" s="163"/>
      <c r="D1719" s="164"/>
      <c r="H1719" s="165"/>
      <c r="M1719" s="165"/>
      <c r="N1719" s="165"/>
      <c r="AQ1719" s="151"/>
      <c r="AS1719" s="151"/>
    </row>
    <row r="1720" spans="1:45" s="140" customFormat="1">
      <c r="A1720" s="142"/>
      <c r="B1720" s="194"/>
      <c r="C1720" s="163"/>
      <c r="D1720" s="164"/>
      <c r="H1720" s="165"/>
      <c r="M1720" s="165"/>
      <c r="N1720" s="165"/>
      <c r="AQ1720" s="151"/>
      <c r="AS1720" s="151"/>
    </row>
    <row r="1721" spans="1:45" s="140" customFormat="1">
      <c r="A1721" s="142"/>
      <c r="B1721" s="194"/>
      <c r="C1721" s="163"/>
      <c r="D1721" s="164"/>
      <c r="H1721" s="165"/>
      <c r="M1721" s="165"/>
      <c r="N1721" s="165"/>
      <c r="AQ1721" s="151"/>
      <c r="AS1721" s="151"/>
    </row>
    <row r="1722" spans="1:45" s="140" customFormat="1">
      <c r="A1722" s="142"/>
      <c r="B1722" s="194"/>
      <c r="C1722" s="163"/>
      <c r="D1722" s="164"/>
      <c r="H1722" s="165"/>
      <c r="M1722" s="165"/>
      <c r="N1722" s="165"/>
      <c r="AQ1722" s="151"/>
      <c r="AS1722" s="151"/>
    </row>
    <row r="1723" spans="1:45" s="140" customFormat="1">
      <c r="A1723" s="142"/>
      <c r="B1723" s="194"/>
      <c r="C1723" s="163"/>
      <c r="D1723" s="164"/>
      <c r="H1723" s="165"/>
      <c r="M1723" s="165"/>
      <c r="N1723" s="165"/>
      <c r="AQ1723" s="151"/>
      <c r="AS1723" s="151"/>
    </row>
    <row r="1724" spans="1:45" s="140" customFormat="1">
      <c r="A1724" s="142"/>
      <c r="B1724" s="194"/>
      <c r="C1724" s="163"/>
      <c r="D1724" s="164"/>
      <c r="H1724" s="165"/>
      <c r="M1724" s="165"/>
      <c r="N1724" s="165"/>
      <c r="AQ1724" s="151"/>
      <c r="AS1724" s="151"/>
    </row>
    <row r="1725" spans="1:45" s="140" customFormat="1">
      <c r="A1725" s="142"/>
      <c r="B1725" s="194"/>
      <c r="C1725" s="163"/>
      <c r="D1725" s="164"/>
      <c r="H1725" s="165"/>
      <c r="M1725" s="165"/>
      <c r="N1725" s="165"/>
      <c r="AQ1725" s="151"/>
      <c r="AS1725" s="151"/>
    </row>
    <row r="1726" spans="1:45" s="140" customFormat="1">
      <c r="A1726" s="142"/>
      <c r="B1726" s="194"/>
      <c r="C1726" s="163"/>
      <c r="D1726" s="164"/>
      <c r="H1726" s="165"/>
      <c r="M1726" s="165"/>
      <c r="N1726" s="165"/>
      <c r="AQ1726" s="151"/>
      <c r="AS1726" s="151"/>
    </row>
    <row r="1727" spans="1:45" s="140" customFormat="1">
      <c r="A1727" s="142"/>
      <c r="B1727" s="194"/>
      <c r="C1727" s="163"/>
      <c r="D1727" s="164"/>
      <c r="H1727" s="165"/>
      <c r="M1727" s="165"/>
      <c r="N1727" s="165"/>
      <c r="AQ1727" s="151"/>
      <c r="AS1727" s="151"/>
    </row>
    <row r="1728" spans="1:45" s="140" customFormat="1">
      <c r="A1728" s="142"/>
      <c r="B1728" s="194"/>
      <c r="C1728" s="163"/>
      <c r="D1728" s="164"/>
      <c r="H1728" s="165"/>
      <c r="M1728" s="165"/>
      <c r="N1728" s="165"/>
      <c r="AQ1728" s="151"/>
      <c r="AS1728" s="151"/>
    </row>
    <row r="1729" spans="1:45" s="140" customFormat="1">
      <c r="A1729" s="142"/>
      <c r="B1729" s="194"/>
      <c r="C1729" s="163"/>
      <c r="D1729" s="164"/>
      <c r="H1729" s="165"/>
      <c r="M1729" s="165"/>
      <c r="N1729" s="165"/>
      <c r="AQ1729" s="151"/>
      <c r="AS1729" s="151"/>
    </row>
    <row r="1730" spans="1:45" s="140" customFormat="1">
      <c r="A1730" s="142"/>
      <c r="B1730" s="194"/>
      <c r="C1730" s="163"/>
      <c r="D1730" s="164"/>
      <c r="H1730" s="165"/>
      <c r="M1730" s="165"/>
      <c r="N1730" s="165"/>
      <c r="AQ1730" s="151"/>
      <c r="AS1730" s="151"/>
    </row>
    <row r="1731" spans="1:45" s="140" customFormat="1">
      <c r="A1731" s="142"/>
      <c r="B1731" s="194"/>
      <c r="C1731" s="163"/>
      <c r="D1731" s="164"/>
      <c r="H1731" s="165"/>
      <c r="M1731" s="165"/>
      <c r="N1731" s="165"/>
      <c r="AQ1731" s="151"/>
      <c r="AS1731" s="151"/>
    </row>
    <row r="1732" spans="1:45" s="140" customFormat="1">
      <c r="A1732" s="142"/>
      <c r="B1732" s="194"/>
      <c r="C1732" s="163"/>
      <c r="D1732" s="164"/>
      <c r="H1732" s="165"/>
      <c r="M1732" s="165"/>
      <c r="N1732" s="165"/>
      <c r="AQ1732" s="151"/>
      <c r="AS1732" s="151"/>
    </row>
    <row r="1733" spans="1:45" s="140" customFormat="1">
      <c r="A1733" s="142"/>
      <c r="B1733" s="194"/>
      <c r="C1733" s="163"/>
      <c r="D1733" s="164"/>
      <c r="H1733" s="165"/>
      <c r="M1733" s="165"/>
      <c r="N1733" s="165"/>
      <c r="AQ1733" s="151"/>
      <c r="AS1733" s="151"/>
    </row>
    <row r="1734" spans="1:45" s="140" customFormat="1">
      <c r="A1734" s="142"/>
      <c r="B1734" s="194"/>
      <c r="C1734" s="163"/>
      <c r="D1734" s="164"/>
      <c r="H1734" s="165"/>
      <c r="M1734" s="165"/>
      <c r="N1734" s="165"/>
      <c r="AQ1734" s="151"/>
      <c r="AS1734" s="151"/>
    </row>
    <row r="1735" spans="1:45" s="140" customFormat="1">
      <c r="A1735" s="142"/>
      <c r="B1735" s="194"/>
      <c r="C1735" s="163"/>
      <c r="D1735" s="164"/>
      <c r="H1735" s="165"/>
      <c r="M1735" s="165"/>
      <c r="N1735" s="165"/>
      <c r="AQ1735" s="151"/>
      <c r="AS1735" s="151"/>
    </row>
    <row r="1736" spans="1:45" s="140" customFormat="1">
      <c r="A1736" s="142"/>
      <c r="B1736" s="194"/>
      <c r="C1736" s="163"/>
      <c r="D1736" s="164"/>
      <c r="H1736" s="165"/>
      <c r="M1736" s="165"/>
      <c r="N1736" s="165"/>
      <c r="AQ1736" s="151"/>
      <c r="AS1736" s="151"/>
    </row>
    <row r="1737" spans="1:45" s="140" customFormat="1">
      <c r="A1737" s="142"/>
      <c r="B1737" s="194"/>
      <c r="C1737" s="163"/>
      <c r="D1737" s="164"/>
      <c r="H1737" s="165"/>
      <c r="M1737" s="165"/>
      <c r="N1737" s="165"/>
      <c r="AQ1737" s="151"/>
      <c r="AS1737" s="151"/>
    </row>
    <row r="1738" spans="1:45" s="140" customFormat="1">
      <c r="A1738" s="142"/>
      <c r="B1738" s="194"/>
      <c r="C1738" s="163"/>
      <c r="D1738" s="164"/>
      <c r="H1738" s="165"/>
      <c r="M1738" s="165"/>
      <c r="N1738" s="165"/>
      <c r="AQ1738" s="151"/>
      <c r="AS1738" s="151"/>
    </row>
    <row r="1739" spans="1:45" s="140" customFormat="1">
      <c r="A1739" s="142"/>
      <c r="B1739" s="194"/>
      <c r="C1739" s="163"/>
      <c r="D1739" s="164"/>
      <c r="H1739" s="165"/>
      <c r="M1739" s="165"/>
      <c r="N1739" s="165"/>
      <c r="AQ1739" s="151"/>
      <c r="AS1739" s="151"/>
    </row>
    <row r="1740" spans="1:45" s="140" customFormat="1">
      <c r="A1740" s="142"/>
      <c r="B1740" s="194"/>
      <c r="C1740" s="163"/>
      <c r="D1740" s="164"/>
      <c r="H1740" s="165"/>
      <c r="M1740" s="165"/>
      <c r="N1740" s="165"/>
      <c r="AQ1740" s="151"/>
      <c r="AS1740" s="151"/>
    </row>
    <row r="1741" spans="1:45" s="140" customFormat="1">
      <c r="A1741" s="142"/>
      <c r="B1741" s="194"/>
      <c r="C1741" s="163"/>
      <c r="D1741" s="164"/>
      <c r="H1741" s="165"/>
      <c r="M1741" s="165"/>
      <c r="N1741" s="165"/>
      <c r="AQ1741" s="151"/>
      <c r="AS1741" s="151"/>
    </row>
    <row r="1742" spans="1:45" s="140" customFormat="1">
      <c r="A1742" s="142"/>
      <c r="B1742" s="194"/>
      <c r="C1742" s="163"/>
      <c r="D1742" s="164"/>
      <c r="H1742" s="165"/>
      <c r="M1742" s="165"/>
      <c r="N1742" s="165"/>
      <c r="AQ1742" s="151"/>
      <c r="AS1742" s="151"/>
    </row>
    <row r="1743" spans="1:45" s="140" customFormat="1">
      <c r="A1743" s="142"/>
      <c r="B1743" s="194"/>
      <c r="C1743" s="163"/>
      <c r="D1743" s="164"/>
      <c r="H1743" s="165"/>
      <c r="M1743" s="165"/>
      <c r="N1743" s="165"/>
      <c r="AQ1743" s="151"/>
      <c r="AS1743" s="151"/>
    </row>
    <row r="1744" spans="1:45" s="140" customFormat="1">
      <c r="A1744" s="142"/>
      <c r="B1744" s="194"/>
      <c r="C1744" s="163"/>
      <c r="D1744" s="164"/>
      <c r="H1744" s="165"/>
      <c r="M1744" s="165"/>
      <c r="N1744" s="165"/>
      <c r="AQ1744" s="151"/>
      <c r="AS1744" s="151"/>
    </row>
    <row r="1745" spans="1:45" s="140" customFormat="1">
      <c r="A1745" s="142"/>
      <c r="B1745" s="194"/>
      <c r="C1745" s="163"/>
      <c r="D1745" s="164"/>
      <c r="H1745" s="165"/>
      <c r="M1745" s="165"/>
      <c r="N1745" s="165"/>
      <c r="AQ1745" s="151"/>
      <c r="AS1745" s="151"/>
    </row>
    <row r="1746" spans="1:45" s="140" customFormat="1">
      <c r="A1746" s="142"/>
      <c r="B1746" s="194"/>
      <c r="C1746" s="163"/>
      <c r="D1746" s="164"/>
      <c r="H1746" s="165"/>
      <c r="M1746" s="165"/>
      <c r="N1746" s="165"/>
      <c r="AQ1746" s="151"/>
      <c r="AS1746" s="151"/>
    </row>
    <row r="1747" spans="1:45" s="140" customFormat="1">
      <c r="A1747" s="142"/>
      <c r="B1747" s="194"/>
      <c r="C1747" s="163"/>
      <c r="D1747" s="164"/>
      <c r="H1747" s="165"/>
      <c r="M1747" s="165"/>
      <c r="N1747" s="165"/>
      <c r="AQ1747" s="151"/>
      <c r="AS1747" s="151"/>
    </row>
    <row r="1748" spans="1:45" s="140" customFormat="1">
      <c r="A1748" s="142"/>
      <c r="B1748" s="194"/>
      <c r="C1748" s="163"/>
      <c r="D1748" s="164"/>
      <c r="H1748" s="165"/>
      <c r="M1748" s="165"/>
      <c r="N1748" s="165"/>
      <c r="AQ1748" s="151"/>
      <c r="AS1748" s="151"/>
    </row>
    <row r="1749" spans="1:45" s="140" customFormat="1">
      <c r="A1749" s="142"/>
      <c r="B1749" s="194"/>
      <c r="C1749" s="163"/>
      <c r="D1749" s="164"/>
      <c r="H1749" s="165"/>
      <c r="M1749" s="165"/>
      <c r="N1749" s="165"/>
      <c r="AQ1749" s="151"/>
      <c r="AS1749" s="151"/>
    </row>
    <row r="1750" spans="1:45" s="140" customFormat="1">
      <c r="A1750" s="142"/>
      <c r="B1750" s="194"/>
      <c r="C1750" s="163"/>
      <c r="D1750" s="164"/>
      <c r="H1750" s="165"/>
      <c r="M1750" s="165"/>
      <c r="N1750" s="165"/>
      <c r="AQ1750" s="151"/>
      <c r="AS1750" s="151"/>
    </row>
    <row r="1751" spans="1:45" s="140" customFormat="1">
      <c r="A1751" s="142"/>
      <c r="B1751" s="194"/>
      <c r="C1751" s="163"/>
      <c r="D1751" s="164"/>
      <c r="H1751" s="165"/>
      <c r="M1751" s="165"/>
      <c r="N1751" s="165"/>
      <c r="AQ1751" s="151"/>
      <c r="AS1751" s="151"/>
    </row>
    <row r="1752" spans="1:45" s="140" customFormat="1">
      <c r="A1752" s="142"/>
      <c r="B1752" s="194"/>
      <c r="C1752" s="163"/>
      <c r="D1752" s="164"/>
      <c r="H1752" s="165"/>
      <c r="M1752" s="165"/>
      <c r="N1752" s="165"/>
      <c r="AQ1752" s="151"/>
      <c r="AS1752" s="151"/>
    </row>
    <row r="1753" spans="1:45" s="140" customFormat="1">
      <c r="A1753" s="142"/>
      <c r="B1753" s="194"/>
      <c r="C1753" s="163"/>
      <c r="D1753" s="164"/>
      <c r="H1753" s="165"/>
      <c r="M1753" s="165"/>
      <c r="N1753" s="165"/>
      <c r="AQ1753" s="151"/>
      <c r="AS1753" s="151"/>
    </row>
    <row r="1754" spans="1:45" s="140" customFormat="1">
      <c r="A1754" s="142"/>
      <c r="B1754" s="194"/>
      <c r="C1754" s="163"/>
      <c r="D1754" s="164"/>
      <c r="H1754" s="165"/>
      <c r="M1754" s="165"/>
      <c r="N1754" s="165"/>
      <c r="AQ1754" s="151"/>
      <c r="AS1754" s="151"/>
    </row>
    <row r="1755" spans="1:45" s="140" customFormat="1">
      <c r="A1755" s="142"/>
      <c r="B1755" s="194"/>
      <c r="C1755" s="163"/>
      <c r="D1755" s="164"/>
      <c r="H1755" s="165"/>
      <c r="M1755" s="165"/>
      <c r="N1755" s="165"/>
      <c r="AQ1755" s="151"/>
      <c r="AS1755" s="151"/>
    </row>
    <row r="1756" spans="1:45" s="140" customFormat="1">
      <c r="A1756" s="142"/>
      <c r="B1756" s="194"/>
      <c r="C1756" s="163"/>
      <c r="D1756" s="164"/>
      <c r="H1756" s="165"/>
      <c r="M1756" s="165"/>
      <c r="N1756" s="165"/>
      <c r="AQ1756" s="151"/>
      <c r="AS1756" s="151"/>
    </row>
    <row r="1757" spans="1:45" s="140" customFormat="1">
      <c r="A1757" s="142"/>
      <c r="B1757" s="194"/>
      <c r="C1757" s="163"/>
      <c r="D1757" s="164"/>
      <c r="H1757" s="165"/>
      <c r="M1757" s="165"/>
      <c r="N1757" s="165"/>
      <c r="AQ1757" s="151"/>
      <c r="AS1757" s="151"/>
    </row>
    <row r="1758" spans="1:45" s="140" customFormat="1">
      <c r="A1758" s="142"/>
      <c r="B1758" s="194"/>
      <c r="C1758" s="163"/>
      <c r="D1758" s="164"/>
      <c r="H1758" s="165"/>
      <c r="M1758" s="165"/>
      <c r="N1758" s="165"/>
      <c r="AQ1758" s="151"/>
      <c r="AS1758" s="151"/>
    </row>
    <row r="1759" spans="1:45" s="140" customFormat="1">
      <c r="A1759" s="142"/>
      <c r="B1759" s="194"/>
      <c r="C1759" s="163"/>
      <c r="D1759" s="164"/>
      <c r="H1759" s="165"/>
      <c r="M1759" s="165"/>
      <c r="N1759" s="165"/>
      <c r="AQ1759" s="151"/>
      <c r="AS1759" s="151"/>
    </row>
    <row r="1760" spans="1:45" s="140" customFormat="1">
      <c r="A1760" s="142"/>
      <c r="B1760" s="194"/>
      <c r="C1760" s="163"/>
      <c r="D1760" s="164"/>
      <c r="H1760" s="165"/>
      <c r="M1760" s="165"/>
      <c r="N1760" s="165"/>
      <c r="AQ1760" s="151"/>
      <c r="AS1760" s="151"/>
    </row>
    <row r="1761" spans="1:45" s="140" customFormat="1">
      <c r="A1761" s="142"/>
      <c r="B1761" s="194"/>
      <c r="C1761" s="163"/>
      <c r="D1761" s="164"/>
      <c r="H1761" s="165"/>
      <c r="M1761" s="165"/>
      <c r="N1761" s="165"/>
      <c r="AQ1761" s="151"/>
      <c r="AS1761" s="151"/>
    </row>
    <row r="1762" spans="1:45" s="140" customFormat="1">
      <c r="A1762" s="142"/>
      <c r="B1762" s="194"/>
      <c r="C1762" s="163"/>
      <c r="D1762" s="164"/>
      <c r="H1762" s="165"/>
      <c r="M1762" s="165"/>
      <c r="N1762" s="165"/>
      <c r="AQ1762" s="151"/>
      <c r="AS1762" s="151"/>
    </row>
    <row r="1763" spans="1:45" s="140" customFormat="1">
      <c r="A1763" s="142"/>
      <c r="B1763" s="194"/>
      <c r="C1763" s="163"/>
      <c r="D1763" s="164"/>
      <c r="H1763" s="165"/>
      <c r="M1763" s="165"/>
      <c r="N1763" s="165"/>
      <c r="AQ1763" s="151"/>
      <c r="AS1763" s="151"/>
    </row>
    <row r="1764" spans="1:45" s="140" customFormat="1">
      <c r="A1764" s="142"/>
      <c r="B1764" s="194"/>
      <c r="C1764" s="163"/>
      <c r="D1764" s="164"/>
      <c r="H1764" s="165"/>
      <c r="M1764" s="165"/>
      <c r="N1764" s="165"/>
      <c r="AQ1764" s="151"/>
      <c r="AS1764" s="151"/>
    </row>
    <row r="1765" spans="1:45" s="140" customFormat="1">
      <c r="A1765" s="142"/>
      <c r="B1765" s="194"/>
      <c r="C1765" s="163"/>
      <c r="D1765" s="164"/>
      <c r="H1765" s="165"/>
      <c r="M1765" s="165"/>
      <c r="N1765" s="165"/>
      <c r="AQ1765" s="151"/>
      <c r="AS1765" s="151"/>
    </row>
    <row r="1766" spans="1:45" s="140" customFormat="1">
      <c r="A1766" s="142"/>
      <c r="B1766" s="194"/>
      <c r="C1766" s="163"/>
      <c r="D1766" s="164"/>
      <c r="H1766" s="165"/>
      <c r="M1766" s="165"/>
      <c r="N1766" s="165"/>
      <c r="AQ1766" s="151"/>
      <c r="AS1766" s="151"/>
    </row>
    <row r="1767" spans="1:45" s="140" customFormat="1">
      <c r="A1767" s="142"/>
      <c r="B1767" s="194"/>
      <c r="C1767" s="163"/>
      <c r="D1767" s="164"/>
      <c r="H1767" s="165"/>
      <c r="M1767" s="165"/>
      <c r="N1767" s="165"/>
      <c r="AQ1767" s="151"/>
      <c r="AS1767" s="151"/>
    </row>
    <row r="1768" spans="1:45" s="140" customFormat="1">
      <c r="A1768" s="142"/>
      <c r="B1768" s="194"/>
      <c r="C1768" s="163"/>
      <c r="D1768" s="164"/>
      <c r="H1768" s="165"/>
      <c r="M1768" s="165"/>
      <c r="N1768" s="165"/>
      <c r="AQ1768" s="151"/>
      <c r="AS1768" s="151"/>
    </row>
    <row r="1769" spans="1:45" s="140" customFormat="1">
      <c r="A1769" s="142"/>
      <c r="B1769" s="194"/>
      <c r="C1769" s="163"/>
      <c r="D1769" s="164"/>
      <c r="H1769" s="165"/>
      <c r="M1769" s="165"/>
      <c r="N1769" s="165"/>
      <c r="AQ1769" s="151"/>
      <c r="AS1769" s="151"/>
    </row>
    <row r="1770" spans="1:45" s="140" customFormat="1">
      <c r="A1770" s="142"/>
      <c r="B1770" s="194"/>
      <c r="C1770" s="163"/>
      <c r="D1770" s="164"/>
      <c r="H1770" s="165"/>
      <c r="M1770" s="165"/>
      <c r="N1770" s="165"/>
      <c r="AQ1770" s="151"/>
      <c r="AS1770" s="151"/>
    </row>
    <row r="1771" spans="1:45" s="140" customFormat="1">
      <c r="A1771" s="142"/>
      <c r="B1771" s="194"/>
      <c r="C1771" s="163"/>
      <c r="D1771" s="164"/>
      <c r="H1771" s="165"/>
      <c r="M1771" s="165"/>
      <c r="N1771" s="165"/>
      <c r="AQ1771" s="151"/>
      <c r="AS1771" s="151"/>
    </row>
    <row r="1772" spans="1:45" s="140" customFormat="1">
      <c r="A1772" s="142"/>
      <c r="B1772" s="194"/>
      <c r="C1772" s="163"/>
      <c r="D1772" s="164"/>
      <c r="H1772" s="165"/>
      <c r="M1772" s="165"/>
      <c r="N1772" s="165"/>
      <c r="AQ1772" s="151"/>
      <c r="AS1772" s="151"/>
    </row>
    <row r="1773" spans="1:45" s="140" customFormat="1">
      <c r="A1773" s="142"/>
      <c r="B1773" s="194"/>
      <c r="C1773" s="163"/>
      <c r="D1773" s="164"/>
      <c r="H1773" s="165"/>
      <c r="M1773" s="165"/>
      <c r="N1773" s="165"/>
      <c r="AQ1773" s="151"/>
      <c r="AS1773" s="151"/>
    </row>
    <row r="1774" spans="1:45" s="140" customFormat="1">
      <c r="A1774" s="142"/>
      <c r="B1774" s="194"/>
      <c r="C1774" s="163"/>
      <c r="D1774" s="164"/>
      <c r="H1774" s="165"/>
      <c r="M1774" s="165"/>
      <c r="N1774" s="165"/>
      <c r="AQ1774" s="151"/>
      <c r="AS1774" s="151"/>
    </row>
    <row r="1775" spans="1:45" s="140" customFormat="1">
      <c r="A1775" s="142"/>
      <c r="B1775" s="194"/>
      <c r="C1775" s="163"/>
      <c r="D1775" s="164"/>
      <c r="H1775" s="165"/>
      <c r="M1775" s="165"/>
      <c r="N1775" s="165"/>
      <c r="AQ1775" s="151"/>
      <c r="AS1775" s="151"/>
    </row>
    <row r="1776" spans="1:45" s="140" customFormat="1">
      <c r="A1776" s="142"/>
      <c r="B1776" s="194"/>
      <c r="C1776" s="163"/>
      <c r="D1776" s="164"/>
      <c r="H1776" s="165"/>
      <c r="M1776" s="165"/>
      <c r="N1776" s="165"/>
      <c r="AQ1776" s="151"/>
      <c r="AS1776" s="151"/>
    </row>
    <row r="1777" spans="1:45" s="140" customFormat="1">
      <c r="A1777" s="142"/>
      <c r="B1777" s="194"/>
      <c r="C1777" s="163"/>
      <c r="D1777" s="164"/>
      <c r="H1777" s="165"/>
      <c r="M1777" s="165"/>
      <c r="N1777" s="165"/>
      <c r="AQ1777" s="151"/>
      <c r="AS1777" s="151"/>
    </row>
    <row r="1778" spans="1:45" s="140" customFormat="1">
      <c r="A1778" s="142"/>
      <c r="B1778" s="194"/>
      <c r="C1778" s="163"/>
      <c r="D1778" s="164"/>
      <c r="H1778" s="165"/>
      <c r="M1778" s="165"/>
      <c r="N1778" s="165"/>
      <c r="AQ1778" s="151"/>
      <c r="AS1778" s="151"/>
    </row>
    <row r="1779" spans="1:45" s="140" customFormat="1">
      <c r="A1779" s="142"/>
      <c r="B1779" s="194"/>
      <c r="C1779" s="163"/>
      <c r="D1779" s="164"/>
      <c r="H1779" s="165"/>
      <c r="M1779" s="165"/>
      <c r="N1779" s="165"/>
      <c r="AQ1779" s="151"/>
      <c r="AS1779" s="151"/>
    </row>
    <row r="1780" spans="1:45" s="140" customFormat="1">
      <c r="A1780" s="142"/>
      <c r="B1780" s="194"/>
      <c r="C1780" s="163"/>
      <c r="D1780" s="164"/>
      <c r="H1780" s="165"/>
      <c r="M1780" s="165"/>
      <c r="N1780" s="165"/>
      <c r="AQ1780" s="151"/>
      <c r="AS1780" s="151"/>
    </row>
    <row r="1781" spans="1:45" s="140" customFormat="1">
      <c r="A1781" s="142"/>
      <c r="B1781" s="194"/>
      <c r="C1781" s="163"/>
      <c r="D1781" s="164"/>
      <c r="H1781" s="165"/>
      <c r="M1781" s="165"/>
      <c r="N1781" s="165"/>
      <c r="AQ1781" s="151"/>
      <c r="AS1781" s="151"/>
    </row>
    <row r="1782" spans="1:45" s="140" customFormat="1">
      <c r="A1782" s="142"/>
      <c r="B1782" s="194"/>
      <c r="C1782" s="163"/>
      <c r="D1782" s="164"/>
      <c r="H1782" s="165"/>
      <c r="M1782" s="165"/>
      <c r="N1782" s="165"/>
      <c r="AQ1782" s="151"/>
      <c r="AS1782" s="151"/>
    </row>
    <row r="1783" spans="1:45" s="140" customFormat="1">
      <c r="A1783" s="142"/>
      <c r="B1783" s="194"/>
      <c r="C1783" s="163"/>
      <c r="D1783" s="164"/>
      <c r="H1783" s="165"/>
      <c r="M1783" s="165"/>
      <c r="N1783" s="165"/>
      <c r="AQ1783" s="151"/>
      <c r="AS1783" s="151"/>
    </row>
    <row r="1784" spans="1:45" s="140" customFormat="1">
      <c r="A1784" s="142"/>
      <c r="B1784" s="194"/>
      <c r="C1784" s="163"/>
      <c r="D1784" s="164"/>
      <c r="H1784" s="165"/>
      <c r="M1784" s="165"/>
      <c r="N1784" s="165"/>
      <c r="AQ1784" s="151"/>
      <c r="AS1784" s="151"/>
    </row>
    <row r="1785" spans="1:45" s="140" customFormat="1">
      <c r="A1785" s="142"/>
      <c r="B1785" s="194"/>
      <c r="C1785" s="163"/>
      <c r="D1785" s="164"/>
      <c r="H1785" s="165"/>
      <c r="M1785" s="165"/>
      <c r="N1785" s="165"/>
      <c r="AQ1785" s="151"/>
      <c r="AS1785" s="151"/>
    </row>
    <row r="1786" spans="1:45" s="140" customFormat="1">
      <c r="A1786" s="142"/>
      <c r="B1786" s="194"/>
      <c r="C1786" s="163"/>
      <c r="D1786" s="164"/>
      <c r="H1786" s="165"/>
      <c r="M1786" s="165"/>
      <c r="N1786" s="165"/>
      <c r="AQ1786" s="151"/>
      <c r="AS1786" s="151"/>
    </row>
    <row r="1787" spans="1:45" s="140" customFormat="1">
      <c r="A1787" s="142"/>
      <c r="B1787" s="194"/>
      <c r="C1787" s="163"/>
      <c r="D1787" s="164"/>
      <c r="H1787" s="165"/>
      <c r="M1787" s="165"/>
      <c r="N1787" s="165"/>
      <c r="AQ1787" s="151"/>
      <c r="AS1787" s="151"/>
    </row>
    <row r="1788" spans="1:45" s="140" customFormat="1">
      <c r="A1788" s="142"/>
      <c r="B1788" s="194"/>
      <c r="C1788" s="163"/>
      <c r="D1788" s="164"/>
      <c r="H1788" s="165"/>
      <c r="M1788" s="165"/>
      <c r="N1788" s="165"/>
      <c r="AQ1788" s="151"/>
      <c r="AS1788" s="151"/>
    </row>
    <row r="1789" spans="1:45" s="140" customFormat="1">
      <c r="A1789" s="142"/>
      <c r="B1789" s="194"/>
      <c r="C1789" s="163"/>
      <c r="D1789" s="164"/>
      <c r="H1789" s="165"/>
      <c r="M1789" s="165"/>
      <c r="N1789" s="165"/>
      <c r="AQ1789" s="151"/>
      <c r="AS1789" s="151"/>
    </row>
    <row r="1790" spans="1:45" s="140" customFormat="1">
      <c r="A1790" s="142"/>
      <c r="B1790" s="194"/>
      <c r="C1790" s="163"/>
      <c r="D1790" s="164"/>
      <c r="H1790" s="165"/>
      <c r="M1790" s="165"/>
      <c r="N1790" s="165"/>
      <c r="AQ1790" s="151"/>
      <c r="AS1790" s="151"/>
    </row>
    <row r="1791" spans="1:45" s="140" customFormat="1">
      <c r="A1791" s="142"/>
      <c r="B1791" s="194"/>
      <c r="C1791" s="163"/>
      <c r="D1791" s="164"/>
      <c r="H1791" s="165"/>
      <c r="M1791" s="165"/>
      <c r="N1791" s="165"/>
      <c r="AQ1791" s="151"/>
      <c r="AS1791" s="151"/>
    </row>
    <row r="1792" spans="1:45" s="140" customFormat="1">
      <c r="A1792" s="142"/>
      <c r="B1792" s="194"/>
      <c r="C1792" s="163"/>
      <c r="D1792" s="164"/>
      <c r="H1792" s="165"/>
      <c r="M1792" s="165"/>
      <c r="N1792" s="165"/>
      <c r="AQ1792" s="151"/>
      <c r="AS1792" s="151"/>
    </row>
    <row r="1793" spans="1:45" s="140" customFormat="1">
      <c r="A1793" s="142"/>
      <c r="B1793" s="194"/>
      <c r="C1793" s="163"/>
      <c r="D1793" s="164"/>
      <c r="H1793" s="165"/>
      <c r="M1793" s="165"/>
      <c r="N1793" s="165"/>
      <c r="AQ1793" s="151"/>
      <c r="AS1793" s="151"/>
    </row>
    <row r="1794" spans="1:45" s="140" customFormat="1">
      <c r="A1794" s="142"/>
      <c r="B1794" s="194"/>
      <c r="C1794" s="163"/>
      <c r="D1794" s="164"/>
      <c r="H1794" s="165"/>
      <c r="M1794" s="165"/>
      <c r="N1794" s="165"/>
      <c r="AQ1794" s="151"/>
      <c r="AS1794" s="151"/>
    </row>
    <row r="1795" spans="1:45" s="140" customFormat="1">
      <c r="A1795" s="142"/>
      <c r="B1795" s="194"/>
      <c r="C1795" s="163"/>
      <c r="D1795" s="164"/>
      <c r="H1795" s="165"/>
      <c r="M1795" s="165"/>
      <c r="N1795" s="165"/>
      <c r="AQ1795" s="151"/>
      <c r="AS1795" s="151"/>
    </row>
    <row r="1796" spans="1:45" s="140" customFormat="1">
      <c r="A1796" s="142"/>
      <c r="B1796" s="194"/>
      <c r="C1796" s="163"/>
      <c r="D1796" s="164"/>
      <c r="H1796" s="165"/>
      <c r="M1796" s="165"/>
      <c r="N1796" s="165"/>
      <c r="AQ1796" s="151"/>
      <c r="AS1796" s="151"/>
    </row>
    <row r="1797" spans="1:45" s="140" customFormat="1">
      <c r="A1797" s="142"/>
      <c r="B1797" s="194"/>
      <c r="C1797" s="163"/>
      <c r="D1797" s="164"/>
      <c r="H1797" s="165"/>
      <c r="M1797" s="165"/>
      <c r="N1797" s="165"/>
      <c r="AQ1797" s="151"/>
      <c r="AS1797" s="151"/>
    </row>
    <row r="1798" spans="1:45" s="140" customFormat="1">
      <c r="A1798" s="142"/>
      <c r="B1798" s="194"/>
      <c r="C1798" s="163"/>
      <c r="D1798" s="164"/>
      <c r="H1798" s="165"/>
      <c r="M1798" s="165"/>
      <c r="N1798" s="165"/>
      <c r="AQ1798" s="151"/>
      <c r="AS1798" s="151"/>
    </row>
    <row r="1799" spans="1:45" s="140" customFormat="1">
      <c r="A1799" s="142"/>
      <c r="B1799" s="194"/>
      <c r="C1799" s="163"/>
      <c r="D1799" s="164"/>
      <c r="H1799" s="165"/>
      <c r="M1799" s="165"/>
      <c r="N1799" s="165"/>
      <c r="AQ1799" s="151"/>
      <c r="AS1799" s="151"/>
    </row>
    <row r="1800" spans="1:45" s="140" customFormat="1">
      <c r="A1800" s="142"/>
      <c r="B1800" s="194"/>
      <c r="C1800" s="163"/>
      <c r="D1800" s="164"/>
      <c r="H1800" s="165"/>
      <c r="M1800" s="165"/>
      <c r="N1800" s="165"/>
      <c r="AQ1800" s="151"/>
      <c r="AS1800" s="151"/>
    </row>
    <row r="1801" spans="1:45" s="140" customFormat="1">
      <c r="A1801" s="142"/>
      <c r="B1801" s="194"/>
      <c r="C1801" s="163"/>
      <c r="D1801" s="164"/>
      <c r="H1801" s="165"/>
      <c r="M1801" s="165"/>
      <c r="N1801" s="165"/>
      <c r="AQ1801" s="151"/>
      <c r="AS1801" s="151"/>
    </row>
    <row r="1802" spans="1:45" s="140" customFormat="1">
      <c r="A1802" s="142"/>
      <c r="B1802" s="194"/>
      <c r="C1802" s="163"/>
      <c r="D1802" s="164"/>
      <c r="H1802" s="165"/>
      <c r="M1802" s="165"/>
      <c r="N1802" s="165"/>
      <c r="AQ1802" s="151"/>
      <c r="AS1802" s="151"/>
    </row>
    <row r="1803" spans="1:45" s="140" customFormat="1">
      <c r="A1803" s="142"/>
      <c r="B1803" s="194"/>
      <c r="C1803" s="163"/>
      <c r="D1803" s="164"/>
      <c r="H1803" s="165"/>
      <c r="M1803" s="165"/>
      <c r="N1803" s="165"/>
      <c r="AQ1803" s="151"/>
      <c r="AS1803" s="151"/>
    </row>
    <row r="1804" spans="1:45" s="140" customFormat="1">
      <c r="A1804" s="142"/>
      <c r="B1804" s="194"/>
      <c r="C1804" s="163"/>
      <c r="D1804" s="164"/>
      <c r="H1804" s="165"/>
      <c r="M1804" s="165"/>
      <c r="N1804" s="165"/>
      <c r="AQ1804" s="151"/>
      <c r="AS1804" s="151"/>
    </row>
    <row r="1805" spans="1:45" s="140" customFormat="1">
      <c r="A1805" s="142"/>
      <c r="B1805" s="194"/>
      <c r="C1805" s="163"/>
      <c r="D1805" s="164"/>
      <c r="H1805" s="165"/>
      <c r="M1805" s="165"/>
      <c r="N1805" s="165"/>
      <c r="AQ1805" s="151"/>
      <c r="AS1805" s="151"/>
    </row>
    <row r="1806" spans="1:45" s="140" customFormat="1">
      <c r="A1806" s="142"/>
      <c r="B1806" s="194"/>
      <c r="C1806" s="163"/>
      <c r="D1806" s="164"/>
      <c r="H1806" s="165"/>
      <c r="M1806" s="165"/>
      <c r="N1806" s="165"/>
      <c r="AQ1806" s="151"/>
      <c r="AS1806" s="151"/>
    </row>
    <row r="1807" spans="1:45" s="140" customFormat="1">
      <c r="A1807" s="142"/>
      <c r="B1807" s="194"/>
      <c r="C1807" s="163"/>
      <c r="D1807" s="164"/>
      <c r="H1807" s="165"/>
      <c r="M1807" s="165"/>
      <c r="N1807" s="165"/>
      <c r="AQ1807" s="151"/>
      <c r="AS1807" s="151"/>
    </row>
    <row r="1808" spans="1:45" s="140" customFormat="1">
      <c r="A1808" s="142"/>
      <c r="B1808" s="194"/>
      <c r="C1808" s="163"/>
      <c r="D1808" s="164"/>
      <c r="H1808" s="165"/>
      <c r="M1808" s="165"/>
      <c r="N1808" s="165"/>
      <c r="AQ1808" s="151"/>
      <c r="AS1808" s="151"/>
    </row>
    <row r="1809" spans="1:45" s="140" customFormat="1">
      <c r="A1809" s="142"/>
      <c r="B1809" s="194"/>
      <c r="C1809" s="163"/>
      <c r="D1809" s="164"/>
      <c r="H1809" s="165"/>
      <c r="M1809" s="165"/>
      <c r="N1809" s="165"/>
      <c r="AQ1809" s="151"/>
      <c r="AS1809" s="151"/>
    </row>
    <row r="1810" spans="1:45" s="140" customFormat="1">
      <c r="A1810" s="142"/>
      <c r="B1810" s="194"/>
      <c r="C1810" s="163"/>
      <c r="D1810" s="164"/>
      <c r="H1810" s="165"/>
      <c r="M1810" s="165"/>
      <c r="N1810" s="165"/>
      <c r="AQ1810" s="151"/>
      <c r="AS1810" s="151"/>
    </row>
    <row r="1811" spans="1:45" s="140" customFormat="1">
      <c r="A1811" s="142"/>
      <c r="B1811" s="194"/>
      <c r="C1811" s="163"/>
      <c r="D1811" s="164"/>
      <c r="H1811" s="165"/>
      <c r="M1811" s="165"/>
      <c r="N1811" s="165"/>
      <c r="AQ1811" s="151"/>
      <c r="AS1811" s="151"/>
    </row>
    <row r="1812" spans="1:45" s="140" customFormat="1">
      <c r="A1812" s="142"/>
      <c r="B1812" s="194"/>
      <c r="C1812" s="163"/>
      <c r="D1812" s="164"/>
      <c r="H1812" s="165"/>
      <c r="M1812" s="165"/>
      <c r="N1812" s="165"/>
      <c r="AQ1812" s="151"/>
      <c r="AS1812" s="151"/>
    </row>
    <row r="1813" spans="1:45" s="140" customFormat="1">
      <c r="A1813" s="142"/>
      <c r="B1813" s="194"/>
      <c r="C1813" s="163"/>
      <c r="D1813" s="164"/>
      <c r="H1813" s="165"/>
      <c r="M1813" s="165"/>
      <c r="N1813" s="165"/>
      <c r="AQ1813" s="151"/>
      <c r="AS1813" s="151"/>
    </row>
    <row r="1814" spans="1:45" s="140" customFormat="1">
      <c r="A1814" s="142"/>
      <c r="B1814" s="194"/>
      <c r="C1814" s="163"/>
      <c r="D1814" s="164"/>
      <c r="H1814" s="165"/>
      <c r="M1814" s="165"/>
      <c r="N1814" s="165"/>
      <c r="AQ1814" s="151"/>
      <c r="AS1814" s="151"/>
    </row>
    <row r="1815" spans="1:45" s="140" customFormat="1">
      <c r="A1815" s="142"/>
      <c r="B1815" s="194"/>
      <c r="C1815" s="163"/>
      <c r="D1815" s="164"/>
      <c r="H1815" s="165"/>
      <c r="M1815" s="165"/>
      <c r="N1815" s="165"/>
      <c r="AQ1815" s="151"/>
      <c r="AS1815" s="151"/>
    </row>
    <row r="1816" spans="1:45" s="140" customFormat="1">
      <c r="A1816" s="142"/>
      <c r="B1816" s="194"/>
      <c r="C1816" s="163"/>
      <c r="D1816" s="164"/>
      <c r="H1816" s="165"/>
      <c r="M1816" s="165"/>
      <c r="N1816" s="165"/>
      <c r="AQ1816" s="151"/>
      <c r="AS1816" s="151"/>
    </row>
    <row r="1817" spans="1:45" s="140" customFormat="1">
      <c r="A1817" s="142"/>
      <c r="B1817" s="194"/>
      <c r="C1817" s="163"/>
      <c r="D1817" s="164"/>
      <c r="H1817" s="165"/>
      <c r="M1817" s="165"/>
      <c r="N1817" s="165"/>
      <c r="AQ1817" s="151"/>
      <c r="AS1817" s="151"/>
    </row>
    <row r="1818" spans="1:45" s="140" customFormat="1">
      <c r="A1818" s="142"/>
      <c r="B1818" s="194"/>
      <c r="C1818" s="163"/>
      <c r="D1818" s="164"/>
      <c r="H1818" s="165"/>
      <c r="M1818" s="165"/>
      <c r="N1818" s="165"/>
      <c r="AQ1818" s="151"/>
      <c r="AS1818" s="151"/>
    </row>
    <row r="1819" spans="1:45" s="140" customFormat="1">
      <c r="A1819" s="142"/>
      <c r="B1819" s="194"/>
      <c r="C1819" s="163"/>
      <c r="D1819" s="164"/>
      <c r="H1819" s="165"/>
      <c r="M1819" s="165"/>
      <c r="N1819" s="165"/>
      <c r="AQ1819" s="151"/>
      <c r="AS1819" s="151"/>
    </row>
    <row r="1820" spans="1:45" s="140" customFormat="1">
      <c r="A1820" s="142"/>
      <c r="B1820" s="194"/>
      <c r="C1820" s="163"/>
      <c r="D1820" s="164"/>
      <c r="H1820" s="165"/>
      <c r="M1820" s="165"/>
      <c r="N1820" s="165"/>
      <c r="AQ1820" s="151"/>
      <c r="AS1820" s="151"/>
    </row>
    <row r="1821" spans="1:45" s="140" customFormat="1">
      <c r="A1821" s="142"/>
      <c r="B1821" s="194"/>
      <c r="C1821" s="163"/>
      <c r="D1821" s="164"/>
      <c r="H1821" s="165"/>
      <c r="M1821" s="165"/>
      <c r="N1821" s="165"/>
      <c r="AQ1821" s="151"/>
      <c r="AS1821" s="151"/>
    </row>
    <row r="1822" spans="1:45" s="140" customFormat="1">
      <c r="A1822" s="142"/>
      <c r="B1822" s="194"/>
      <c r="C1822" s="163"/>
      <c r="D1822" s="164"/>
      <c r="H1822" s="165"/>
      <c r="M1822" s="165"/>
      <c r="N1822" s="165"/>
      <c r="AQ1822" s="151"/>
      <c r="AS1822" s="151"/>
    </row>
    <row r="1823" spans="1:45" s="140" customFormat="1">
      <c r="A1823" s="142"/>
      <c r="B1823" s="194"/>
      <c r="C1823" s="163"/>
      <c r="D1823" s="164"/>
      <c r="H1823" s="165"/>
      <c r="M1823" s="165"/>
      <c r="N1823" s="165"/>
      <c r="AQ1823" s="151"/>
      <c r="AS1823" s="151"/>
    </row>
    <row r="1824" spans="1:45" s="140" customFormat="1">
      <c r="A1824" s="142"/>
      <c r="B1824" s="194"/>
      <c r="C1824" s="163"/>
      <c r="D1824" s="164"/>
      <c r="H1824" s="165"/>
      <c r="M1824" s="165"/>
      <c r="N1824" s="165"/>
      <c r="AQ1824" s="151"/>
      <c r="AS1824" s="151"/>
    </row>
    <row r="1825" spans="1:45" s="140" customFormat="1">
      <c r="A1825" s="142"/>
      <c r="B1825" s="194"/>
      <c r="C1825" s="163"/>
      <c r="D1825" s="164"/>
      <c r="H1825" s="165"/>
      <c r="M1825" s="165"/>
      <c r="N1825" s="165"/>
      <c r="AQ1825" s="151"/>
      <c r="AS1825" s="151"/>
    </row>
    <row r="1826" spans="1:45" s="140" customFormat="1">
      <c r="A1826" s="142"/>
      <c r="B1826" s="194"/>
      <c r="C1826" s="163"/>
      <c r="D1826" s="164"/>
      <c r="H1826" s="165"/>
      <c r="M1826" s="165"/>
      <c r="N1826" s="165"/>
      <c r="AQ1826" s="151"/>
      <c r="AS1826" s="151"/>
    </row>
    <row r="1827" spans="1:45" s="140" customFormat="1">
      <c r="A1827" s="142"/>
      <c r="B1827" s="194"/>
      <c r="C1827" s="163"/>
      <c r="D1827" s="164"/>
      <c r="H1827" s="165"/>
      <c r="M1827" s="165"/>
      <c r="N1827" s="165"/>
      <c r="AQ1827" s="151"/>
      <c r="AS1827" s="151"/>
    </row>
    <row r="1828" spans="1:45" s="140" customFormat="1">
      <c r="A1828" s="142"/>
      <c r="B1828" s="194"/>
      <c r="C1828" s="163"/>
      <c r="D1828" s="164"/>
      <c r="H1828" s="165"/>
      <c r="M1828" s="165"/>
      <c r="N1828" s="165"/>
      <c r="AQ1828" s="151"/>
      <c r="AS1828" s="151"/>
    </row>
    <row r="1829" spans="1:45" s="140" customFormat="1">
      <c r="A1829" s="142"/>
      <c r="B1829" s="194"/>
      <c r="C1829" s="163"/>
      <c r="D1829" s="164"/>
      <c r="H1829" s="165"/>
      <c r="M1829" s="165"/>
      <c r="N1829" s="165"/>
      <c r="AQ1829" s="151"/>
      <c r="AS1829" s="151"/>
    </row>
    <row r="1830" spans="1:45" s="140" customFormat="1">
      <c r="A1830" s="142"/>
      <c r="B1830" s="194"/>
      <c r="C1830" s="163"/>
      <c r="D1830" s="164"/>
      <c r="H1830" s="165"/>
      <c r="M1830" s="165"/>
      <c r="N1830" s="165"/>
      <c r="AQ1830" s="151"/>
      <c r="AS1830" s="151"/>
    </row>
    <row r="1831" spans="1:45" s="140" customFormat="1">
      <c r="A1831" s="142"/>
      <c r="B1831" s="194"/>
      <c r="C1831" s="163"/>
      <c r="D1831" s="164"/>
      <c r="H1831" s="165"/>
      <c r="M1831" s="165"/>
      <c r="N1831" s="165"/>
      <c r="AQ1831" s="151"/>
      <c r="AS1831" s="151"/>
    </row>
    <row r="1832" spans="1:45" s="140" customFormat="1">
      <c r="A1832" s="142"/>
      <c r="B1832" s="194"/>
      <c r="C1832" s="163"/>
      <c r="D1832" s="164"/>
      <c r="H1832" s="165"/>
      <c r="M1832" s="165"/>
      <c r="N1832" s="165"/>
      <c r="AQ1832" s="151"/>
      <c r="AS1832" s="151"/>
    </row>
    <row r="1833" spans="1:45" s="140" customFormat="1">
      <c r="A1833" s="142"/>
      <c r="B1833" s="194"/>
      <c r="C1833" s="163"/>
      <c r="D1833" s="164"/>
      <c r="H1833" s="165"/>
      <c r="M1833" s="165"/>
      <c r="N1833" s="165"/>
      <c r="AQ1833" s="151"/>
      <c r="AS1833" s="151"/>
    </row>
    <row r="1834" spans="1:45" s="140" customFormat="1">
      <c r="A1834" s="142"/>
      <c r="B1834" s="194"/>
      <c r="C1834" s="163"/>
      <c r="D1834" s="164"/>
      <c r="H1834" s="165"/>
      <c r="M1834" s="165"/>
      <c r="N1834" s="165"/>
      <c r="AQ1834" s="151"/>
      <c r="AS1834" s="151"/>
    </row>
    <row r="1835" spans="1:45" s="140" customFormat="1">
      <c r="A1835" s="142"/>
      <c r="B1835" s="194"/>
      <c r="C1835" s="163"/>
      <c r="D1835" s="164"/>
      <c r="H1835" s="165"/>
      <c r="M1835" s="165"/>
      <c r="N1835" s="165"/>
      <c r="AQ1835" s="151"/>
      <c r="AS1835" s="151"/>
    </row>
    <row r="1836" spans="1:45" s="140" customFormat="1">
      <c r="A1836" s="142"/>
      <c r="B1836" s="194"/>
      <c r="C1836" s="163"/>
      <c r="D1836" s="164"/>
      <c r="H1836" s="165"/>
      <c r="M1836" s="165"/>
      <c r="N1836" s="165"/>
      <c r="AQ1836" s="151"/>
      <c r="AS1836" s="151"/>
    </row>
    <row r="1837" spans="1:45" s="140" customFormat="1">
      <c r="A1837" s="142"/>
      <c r="B1837" s="194"/>
      <c r="C1837" s="163"/>
      <c r="D1837" s="164"/>
      <c r="H1837" s="165"/>
      <c r="M1837" s="165"/>
      <c r="N1837" s="165"/>
      <c r="AQ1837" s="151"/>
      <c r="AS1837" s="151"/>
    </row>
    <row r="1838" spans="1:45" s="140" customFormat="1">
      <c r="A1838" s="142"/>
      <c r="B1838" s="194"/>
      <c r="C1838" s="163"/>
      <c r="D1838" s="164"/>
      <c r="H1838" s="165"/>
      <c r="M1838" s="165"/>
      <c r="N1838" s="165"/>
      <c r="AQ1838" s="151"/>
      <c r="AS1838" s="151"/>
    </row>
    <row r="1839" spans="1:45" s="140" customFormat="1">
      <c r="A1839" s="142"/>
      <c r="B1839" s="194"/>
      <c r="C1839" s="163"/>
      <c r="D1839" s="164"/>
      <c r="H1839" s="165"/>
      <c r="M1839" s="165"/>
      <c r="N1839" s="165"/>
      <c r="AQ1839" s="151"/>
      <c r="AS1839" s="151"/>
    </row>
    <row r="1840" spans="1:45" s="140" customFormat="1">
      <c r="A1840" s="142"/>
      <c r="B1840" s="194"/>
      <c r="C1840" s="163"/>
      <c r="D1840" s="164"/>
      <c r="H1840" s="165"/>
      <c r="M1840" s="165"/>
      <c r="N1840" s="165"/>
      <c r="AQ1840" s="151"/>
      <c r="AS1840" s="151"/>
    </row>
    <row r="1841" spans="1:45" s="140" customFormat="1">
      <c r="A1841" s="142"/>
      <c r="B1841" s="194"/>
      <c r="C1841" s="163"/>
      <c r="D1841" s="164"/>
      <c r="H1841" s="165"/>
      <c r="M1841" s="165"/>
      <c r="N1841" s="165"/>
      <c r="AQ1841" s="151"/>
      <c r="AS1841" s="151"/>
    </row>
    <row r="1842" spans="1:45" s="140" customFormat="1">
      <c r="A1842" s="142"/>
      <c r="B1842" s="194"/>
      <c r="C1842" s="163"/>
      <c r="D1842" s="164"/>
      <c r="H1842" s="165"/>
      <c r="M1842" s="165"/>
      <c r="N1842" s="165"/>
      <c r="AQ1842" s="151"/>
      <c r="AS1842" s="151"/>
    </row>
    <row r="1843" spans="1:45" s="140" customFormat="1">
      <c r="A1843" s="142"/>
      <c r="B1843" s="194"/>
      <c r="C1843" s="163"/>
      <c r="D1843" s="164"/>
      <c r="H1843" s="165"/>
      <c r="M1843" s="165"/>
      <c r="N1843" s="165"/>
      <c r="AQ1843" s="151"/>
      <c r="AS1843" s="151"/>
    </row>
    <row r="1844" spans="1:45" s="140" customFormat="1">
      <c r="A1844" s="142"/>
      <c r="B1844" s="194"/>
      <c r="C1844" s="163"/>
      <c r="D1844" s="164"/>
      <c r="H1844" s="165"/>
      <c r="M1844" s="165"/>
      <c r="N1844" s="165"/>
      <c r="AQ1844" s="151"/>
      <c r="AS1844" s="151"/>
    </row>
    <row r="1845" spans="1:45" s="140" customFormat="1">
      <c r="A1845" s="142"/>
      <c r="B1845" s="194"/>
      <c r="C1845" s="163"/>
      <c r="D1845" s="164"/>
      <c r="H1845" s="165"/>
      <c r="M1845" s="165"/>
      <c r="N1845" s="165"/>
      <c r="AQ1845" s="151"/>
      <c r="AS1845" s="151"/>
    </row>
    <row r="1846" spans="1:45" s="140" customFormat="1">
      <c r="A1846" s="142"/>
      <c r="B1846" s="194"/>
      <c r="C1846" s="163"/>
      <c r="D1846" s="164"/>
      <c r="H1846" s="165"/>
      <c r="M1846" s="165"/>
      <c r="N1846" s="165"/>
      <c r="AQ1846" s="151"/>
      <c r="AS1846" s="151"/>
    </row>
    <row r="1847" spans="1:45" s="140" customFormat="1">
      <c r="A1847" s="142"/>
      <c r="B1847" s="194"/>
      <c r="C1847" s="163"/>
      <c r="D1847" s="164"/>
      <c r="H1847" s="165"/>
      <c r="M1847" s="165"/>
      <c r="N1847" s="165"/>
      <c r="AQ1847" s="151"/>
      <c r="AS1847" s="151"/>
    </row>
    <row r="1848" spans="1:45" s="140" customFormat="1">
      <c r="A1848" s="142"/>
      <c r="B1848" s="194"/>
      <c r="C1848" s="163"/>
      <c r="D1848" s="164"/>
      <c r="H1848" s="165"/>
      <c r="M1848" s="165"/>
      <c r="N1848" s="165"/>
      <c r="AQ1848" s="151"/>
      <c r="AS1848" s="151"/>
    </row>
    <row r="1849" spans="1:45" s="140" customFormat="1">
      <c r="A1849" s="142"/>
      <c r="B1849" s="194"/>
      <c r="C1849" s="163"/>
      <c r="D1849" s="164"/>
      <c r="H1849" s="165"/>
      <c r="M1849" s="165"/>
      <c r="N1849" s="165"/>
      <c r="AQ1849" s="151"/>
      <c r="AS1849" s="151"/>
    </row>
    <row r="1850" spans="1:45" s="140" customFormat="1">
      <c r="A1850" s="142"/>
      <c r="B1850" s="194"/>
      <c r="C1850" s="163"/>
      <c r="D1850" s="164"/>
      <c r="H1850" s="165"/>
      <c r="M1850" s="165"/>
      <c r="N1850" s="165"/>
      <c r="AQ1850" s="151"/>
      <c r="AS1850" s="151"/>
    </row>
    <row r="1851" spans="1:45" s="140" customFormat="1">
      <c r="A1851" s="142"/>
      <c r="B1851" s="194"/>
      <c r="C1851" s="163"/>
      <c r="D1851" s="164"/>
      <c r="H1851" s="165"/>
      <c r="M1851" s="165"/>
      <c r="N1851" s="165"/>
      <c r="AQ1851" s="151"/>
      <c r="AS1851" s="151"/>
    </row>
    <row r="1852" spans="1:45" s="140" customFormat="1">
      <c r="A1852" s="142"/>
      <c r="B1852" s="194"/>
      <c r="C1852" s="163"/>
      <c r="D1852" s="164"/>
      <c r="H1852" s="165"/>
      <c r="M1852" s="165"/>
      <c r="N1852" s="165"/>
      <c r="AQ1852" s="151"/>
      <c r="AS1852" s="151"/>
    </row>
    <row r="1853" spans="1:45" s="140" customFormat="1">
      <c r="A1853" s="142"/>
      <c r="B1853" s="194"/>
      <c r="C1853" s="163"/>
      <c r="D1853" s="164"/>
      <c r="H1853" s="165"/>
      <c r="M1853" s="165"/>
      <c r="N1853" s="165"/>
      <c r="AQ1853" s="151"/>
      <c r="AS1853" s="151"/>
    </row>
    <row r="1854" spans="1:45" s="140" customFormat="1">
      <c r="A1854" s="142"/>
      <c r="B1854" s="194"/>
      <c r="C1854" s="163"/>
      <c r="D1854" s="164"/>
      <c r="H1854" s="165"/>
      <c r="M1854" s="165"/>
      <c r="N1854" s="165"/>
      <c r="AQ1854" s="151"/>
      <c r="AS1854" s="151"/>
    </row>
    <row r="1855" spans="1:45" s="140" customFormat="1">
      <c r="A1855" s="142"/>
      <c r="B1855" s="194"/>
      <c r="C1855" s="163"/>
      <c r="D1855" s="164"/>
      <c r="H1855" s="165"/>
      <c r="M1855" s="165"/>
      <c r="N1855" s="165"/>
      <c r="AQ1855" s="151"/>
      <c r="AS1855" s="151"/>
    </row>
    <row r="1856" spans="1:45" s="140" customFormat="1">
      <c r="A1856" s="142"/>
      <c r="B1856" s="194"/>
      <c r="C1856" s="163"/>
      <c r="D1856" s="164"/>
      <c r="H1856" s="165"/>
      <c r="M1856" s="165"/>
      <c r="N1856" s="165"/>
      <c r="AQ1856" s="151"/>
      <c r="AS1856" s="151"/>
    </row>
    <row r="1857" spans="1:45" s="140" customFormat="1">
      <c r="A1857" s="142"/>
      <c r="B1857" s="194"/>
      <c r="C1857" s="163"/>
      <c r="D1857" s="164"/>
      <c r="H1857" s="165"/>
      <c r="M1857" s="165"/>
      <c r="N1857" s="165"/>
      <c r="AQ1857" s="151"/>
      <c r="AS1857" s="151"/>
    </row>
    <row r="1858" spans="1:45" s="140" customFormat="1">
      <c r="A1858" s="142"/>
      <c r="B1858" s="194"/>
      <c r="C1858" s="163"/>
      <c r="D1858" s="164"/>
      <c r="H1858" s="165"/>
      <c r="M1858" s="165"/>
      <c r="N1858" s="165"/>
      <c r="AQ1858" s="151"/>
      <c r="AS1858" s="151"/>
    </row>
    <row r="1859" spans="1:45" s="140" customFormat="1">
      <c r="A1859" s="142"/>
      <c r="B1859" s="194"/>
      <c r="C1859" s="163"/>
      <c r="D1859" s="164"/>
      <c r="H1859" s="165"/>
      <c r="M1859" s="165"/>
      <c r="N1859" s="165"/>
      <c r="AQ1859" s="151"/>
      <c r="AS1859" s="151"/>
    </row>
    <row r="1860" spans="1:45" s="140" customFormat="1">
      <c r="A1860" s="142"/>
      <c r="B1860" s="194"/>
      <c r="C1860" s="163"/>
      <c r="D1860" s="164"/>
      <c r="H1860" s="165"/>
      <c r="M1860" s="165"/>
      <c r="N1860" s="165"/>
      <c r="AQ1860" s="151"/>
      <c r="AS1860" s="151"/>
    </row>
    <row r="1861" spans="1:45" s="140" customFormat="1">
      <c r="A1861" s="142"/>
      <c r="B1861" s="194"/>
      <c r="C1861" s="163"/>
      <c r="D1861" s="164"/>
      <c r="H1861" s="165"/>
      <c r="M1861" s="165"/>
      <c r="N1861" s="165"/>
      <c r="AQ1861" s="151"/>
      <c r="AS1861" s="151"/>
    </row>
    <row r="1862" spans="1:45" s="140" customFormat="1">
      <c r="A1862" s="142"/>
      <c r="B1862" s="194"/>
      <c r="C1862" s="163"/>
      <c r="D1862" s="164"/>
      <c r="H1862" s="165"/>
      <c r="M1862" s="165"/>
      <c r="N1862" s="165"/>
      <c r="AQ1862" s="151"/>
      <c r="AS1862" s="151"/>
    </row>
    <row r="1863" spans="1:45" s="140" customFormat="1">
      <c r="A1863" s="142"/>
      <c r="B1863" s="194"/>
      <c r="C1863" s="163"/>
      <c r="D1863" s="164"/>
      <c r="H1863" s="165"/>
      <c r="M1863" s="165"/>
      <c r="N1863" s="165"/>
      <c r="AQ1863" s="151"/>
      <c r="AS1863" s="151"/>
    </row>
    <row r="1864" spans="1:45" s="140" customFormat="1">
      <c r="A1864" s="142"/>
      <c r="B1864" s="194"/>
      <c r="C1864" s="163"/>
      <c r="D1864" s="164"/>
      <c r="H1864" s="165"/>
      <c r="M1864" s="165"/>
      <c r="N1864" s="165"/>
      <c r="AQ1864" s="151"/>
      <c r="AS1864" s="151"/>
    </row>
    <row r="1865" spans="1:45" s="140" customFormat="1">
      <c r="A1865" s="142"/>
      <c r="B1865" s="194"/>
      <c r="C1865" s="163"/>
      <c r="D1865" s="164"/>
      <c r="H1865" s="165"/>
      <c r="M1865" s="165"/>
      <c r="N1865" s="165"/>
      <c r="AQ1865" s="151"/>
      <c r="AS1865" s="151"/>
    </row>
    <row r="1866" spans="1:45" s="140" customFormat="1">
      <c r="A1866" s="142"/>
      <c r="B1866" s="194"/>
      <c r="C1866" s="163"/>
      <c r="D1866" s="164"/>
      <c r="H1866" s="165"/>
      <c r="M1866" s="165"/>
      <c r="N1866" s="165"/>
      <c r="AQ1866" s="151"/>
      <c r="AS1866" s="151"/>
    </row>
    <row r="1867" spans="1:45" s="140" customFormat="1">
      <c r="A1867" s="142"/>
      <c r="B1867" s="194"/>
      <c r="C1867" s="163"/>
      <c r="D1867" s="164"/>
      <c r="H1867" s="165"/>
      <c r="M1867" s="165"/>
      <c r="N1867" s="165"/>
      <c r="AQ1867" s="151"/>
      <c r="AS1867" s="151"/>
    </row>
    <row r="1868" spans="1:45" s="140" customFormat="1">
      <c r="A1868" s="142"/>
      <c r="B1868" s="194"/>
      <c r="C1868" s="163"/>
      <c r="D1868" s="164"/>
      <c r="H1868" s="165"/>
      <c r="M1868" s="165"/>
      <c r="N1868" s="165"/>
      <c r="AQ1868" s="151"/>
      <c r="AS1868" s="151"/>
    </row>
    <row r="1869" spans="1:45" s="140" customFormat="1">
      <c r="A1869" s="142"/>
      <c r="B1869" s="194"/>
      <c r="C1869" s="163"/>
      <c r="D1869" s="164"/>
      <c r="H1869" s="165"/>
      <c r="M1869" s="165"/>
      <c r="N1869" s="165"/>
      <c r="AQ1869" s="151"/>
      <c r="AS1869" s="151"/>
    </row>
    <row r="1870" spans="1:45" s="140" customFormat="1">
      <c r="A1870" s="142"/>
      <c r="B1870" s="194"/>
      <c r="C1870" s="163"/>
      <c r="D1870" s="164"/>
      <c r="H1870" s="165"/>
      <c r="M1870" s="165"/>
      <c r="N1870" s="165"/>
      <c r="AQ1870" s="151"/>
      <c r="AS1870" s="151"/>
    </row>
    <row r="1871" spans="1:45" s="140" customFormat="1">
      <c r="A1871" s="142"/>
      <c r="B1871" s="194"/>
      <c r="C1871" s="163"/>
      <c r="D1871" s="164"/>
      <c r="H1871" s="165"/>
      <c r="M1871" s="165"/>
      <c r="N1871" s="165"/>
      <c r="AQ1871" s="151"/>
      <c r="AS1871" s="151"/>
    </row>
    <row r="1872" spans="1:45" s="140" customFormat="1">
      <c r="A1872" s="142"/>
      <c r="B1872" s="194"/>
      <c r="C1872" s="163"/>
      <c r="D1872" s="164"/>
      <c r="H1872" s="165"/>
      <c r="M1872" s="165"/>
      <c r="N1872" s="165"/>
      <c r="AQ1872" s="151"/>
      <c r="AS1872" s="151"/>
    </row>
    <row r="1873" spans="1:45" s="140" customFormat="1">
      <c r="A1873" s="142"/>
      <c r="B1873" s="194"/>
      <c r="C1873" s="163"/>
      <c r="D1873" s="164"/>
      <c r="H1873" s="165"/>
      <c r="M1873" s="165"/>
      <c r="N1873" s="165"/>
      <c r="AQ1873" s="151"/>
      <c r="AS1873" s="151"/>
    </row>
    <row r="1874" spans="1:45" s="140" customFormat="1">
      <c r="A1874" s="142"/>
      <c r="B1874" s="194"/>
      <c r="C1874" s="163"/>
      <c r="D1874" s="164"/>
      <c r="H1874" s="165"/>
      <c r="M1874" s="165"/>
      <c r="N1874" s="165"/>
      <c r="AQ1874" s="151"/>
      <c r="AS1874" s="151"/>
    </row>
    <row r="1875" spans="1:45" s="140" customFormat="1">
      <c r="A1875" s="142"/>
      <c r="B1875" s="194"/>
      <c r="C1875" s="163"/>
      <c r="D1875" s="164"/>
      <c r="H1875" s="165"/>
      <c r="M1875" s="165"/>
      <c r="N1875" s="165"/>
      <c r="AQ1875" s="151"/>
      <c r="AS1875" s="151"/>
    </row>
    <row r="1876" spans="1:45" s="140" customFormat="1">
      <c r="A1876" s="142"/>
      <c r="B1876" s="194"/>
      <c r="C1876" s="163"/>
      <c r="D1876" s="164"/>
      <c r="H1876" s="165"/>
      <c r="M1876" s="165"/>
      <c r="N1876" s="165"/>
      <c r="AQ1876" s="151"/>
      <c r="AS1876" s="151"/>
    </row>
    <row r="1877" spans="1:45" s="140" customFormat="1">
      <c r="A1877" s="142"/>
      <c r="B1877" s="194"/>
      <c r="C1877" s="163"/>
      <c r="D1877" s="164"/>
      <c r="H1877" s="165"/>
      <c r="M1877" s="165"/>
      <c r="N1877" s="165"/>
      <c r="AQ1877" s="151"/>
      <c r="AS1877" s="151"/>
    </row>
    <row r="1878" spans="1:45" s="140" customFormat="1">
      <c r="A1878" s="142"/>
      <c r="B1878" s="194"/>
      <c r="C1878" s="163"/>
      <c r="D1878" s="164"/>
      <c r="H1878" s="165"/>
      <c r="M1878" s="165"/>
      <c r="N1878" s="165"/>
      <c r="AQ1878" s="151"/>
      <c r="AS1878" s="151"/>
    </row>
    <row r="1879" spans="1:45" s="140" customFormat="1">
      <c r="A1879" s="142"/>
      <c r="B1879" s="194"/>
      <c r="C1879" s="163"/>
      <c r="D1879" s="164"/>
      <c r="H1879" s="165"/>
      <c r="M1879" s="165"/>
      <c r="N1879" s="165"/>
      <c r="AQ1879" s="151"/>
      <c r="AS1879" s="151"/>
    </row>
    <row r="1880" spans="1:45" s="140" customFormat="1">
      <c r="A1880" s="142"/>
      <c r="B1880" s="194"/>
      <c r="C1880" s="163"/>
      <c r="D1880" s="164"/>
      <c r="H1880" s="165"/>
      <c r="M1880" s="165"/>
      <c r="N1880" s="165"/>
      <c r="AQ1880" s="151"/>
      <c r="AS1880" s="151"/>
    </row>
    <row r="1881" spans="1:45" s="140" customFormat="1">
      <c r="A1881" s="142"/>
      <c r="B1881" s="194"/>
      <c r="C1881" s="163"/>
      <c r="D1881" s="164"/>
      <c r="H1881" s="165"/>
      <c r="M1881" s="165"/>
      <c r="N1881" s="165"/>
      <c r="AQ1881" s="151"/>
      <c r="AS1881" s="151"/>
    </row>
    <row r="1882" spans="1:45" s="140" customFormat="1">
      <c r="A1882" s="142"/>
      <c r="B1882" s="194"/>
      <c r="C1882" s="163"/>
      <c r="D1882" s="164"/>
      <c r="H1882" s="165"/>
      <c r="M1882" s="165"/>
      <c r="N1882" s="165"/>
      <c r="AQ1882" s="151"/>
      <c r="AS1882" s="151"/>
    </row>
    <row r="1883" spans="1:45" s="140" customFormat="1">
      <c r="A1883" s="142"/>
      <c r="B1883" s="194"/>
      <c r="C1883" s="163"/>
      <c r="D1883" s="164"/>
      <c r="H1883" s="165"/>
      <c r="M1883" s="165"/>
      <c r="N1883" s="165"/>
      <c r="AQ1883" s="151"/>
      <c r="AS1883" s="151"/>
    </row>
    <row r="1884" spans="1:45" s="140" customFormat="1">
      <c r="A1884" s="142"/>
      <c r="B1884" s="194"/>
      <c r="C1884" s="163"/>
      <c r="D1884" s="164"/>
      <c r="H1884" s="165"/>
      <c r="M1884" s="165"/>
      <c r="N1884" s="165"/>
      <c r="AQ1884" s="151"/>
      <c r="AS1884" s="151"/>
    </row>
    <row r="1885" spans="1:45" s="140" customFormat="1">
      <c r="A1885" s="142"/>
      <c r="B1885" s="194"/>
      <c r="C1885" s="163"/>
      <c r="D1885" s="164"/>
      <c r="H1885" s="165"/>
      <c r="M1885" s="165"/>
      <c r="N1885" s="165"/>
      <c r="AQ1885" s="151"/>
      <c r="AS1885" s="151"/>
    </row>
    <row r="1886" spans="1:45" s="140" customFormat="1">
      <c r="A1886" s="142"/>
      <c r="B1886" s="194"/>
      <c r="C1886" s="163"/>
      <c r="D1886" s="164"/>
      <c r="H1886" s="165"/>
      <c r="M1886" s="165"/>
      <c r="N1886" s="165"/>
      <c r="AQ1886" s="151"/>
      <c r="AS1886" s="151"/>
    </row>
    <row r="1887" spans="1:45" s="140" customFormat="1">
      <c r="A1887" s="142"/>
      <c r="B1887" s="194"/>
      <c r="C1887" s="163"/>
      <c r="D1887" s="164"/>
      <c r="H1887" s="165"/>
      <c r="M1887" s="165"/>
      <c r="N1887" s="165"/>
      <c r="AQ1887" s="151"/>
      <c r="AS1887" s="151"/>
    </row>
    <row r="1888" spans="1:45" s="140" customFormat="1">
      <c r="A1888" s="142"/>
      <c r="B1888" s="194"/>
      <c r="C1888" s="163"/>
      <c r="D1888" s="164"/>
      <c r="H1888" s="165"/>
      <c r="M1888" s="165"/>
      <c r="N1888" s="165"/>
      <c r="AQ1888" s="151"/>
      <c r="AS1888" s="151"/>
    </row>
    <row r="1889" spans="1:45" s="140" customFormat="1">
      <c r="A1889" s="142"/>
      <c r="B1889" s="194"/>
      <c r="C1889" s="163"/>
      <c r="D1889" s="164"/>
      <c r="H1889" s="165"/>
      <c r="M1889" s="165"/>
      <c r="N1889" s="165"/>
      <c r="AQ1889" s="151"/>
      <c r="AS1889" s="151"/>
    </row>
    <row r="1890" spans="1:45" s="140" customFormat="1">
      <c r="A1890" s="142"/>
      <c r="B1890" s="194"/>
      <c r="C1890" s="163"/>
      <c r="D1890" s="164"/>
      <c r="H1890" s="165"/>
      <c r="M1890" s="165"/>
      <c r="N1890" s="165"/>
      <c r="AQ1890" s="151"/>
      <c r="AS1890" s="151"/>
    </row>
    <row r="1891" spans="1:45" s="140" customFormat="1">
      <c r="A1891" s="142"/>
      <c r="B1891" s="194"/>
      <c r="C1891" s="163"/>
      <c r="D1891" s="164"/>
      <c r="H1891" s="165"/>
      <c r="M1891" s="165"/>
      <c r="N1891" s="165"/>
      <c r="AQ1891" s="151"/>
      <c r="AS1891" s="151"/>
    </row>
    <row r="1892" spans="1:45" s="140" customFormat="1">
      <c r="A1892" s="142"/>
      <c r="B1892" s="194"/>
      <c r="C1892" s="163"/>
      <c r="D1892" s="164"/>
      <c r="H1892" s="165"/>
      <c r="M1892" s="165"/>
      <c r="N1892" s="165"/>
      <c r="AQ1892" s="151"/>
      <c r="AS1892" s="151"/>
    </row>
    <row r="1893" spans="1:45" s="140" customFormat="1">
      <c r="A1893" s="142"/>
      <c r="B1893" s="194"/>
      <c r="C1893" s="163"/>
      <c r="D1893" s="164"/>
      <c r="H1893" s="165"/>
      <c r="M1893" s="165"/>
      <c r="N1893" s="165"/>
      <c r="AQ1893" s="151"/>
      <c r="AS1893" s="151"/>
    </row>
    <row r="1894" spans="1:45" s="140" customFormat="1">
      <c r="A1894" s="142"/>
      <c r="B1894" s="194"/>
      <c r="C1894" s="163"/>
      <c r="D1894" s="164"/>
      <c r="H1894" s="165"/>
      <c r="M1894" s="165"/>
      <c r="N1894" s="165"/>
      <c r="AQ1894" s="151"/>
      <c r="AS1894" s="151"/>
    </row>
    <row r="1895" spans="1:45" s="140" customFormat="1">
      <c r="A1895" s="142"/>
      <c r="B1895" s="194"/>
      <c r="C1895" s="163"/>
      <c r="D1895" s="164"/>
      <c r="H1895" s="165"/>
      <c r="M1895" s="165"/>
      <c r="N1895" s="165"/>
      <c r="AQ1895" s="151"/>
      <c r="AS1895" s="151"/>
    </row>
    <row r="1896" spans="1:45" s="140" customFormat="1">
      <c r="A1896" s="142"/>
      <c r="B1896" s="194"/>
      <c r="C1896" s="163"/>
      <c r="D1896" s="164"/>
      <c r="H1896" s="165"/>
      <c r="M1896" s="165"/>
      <c r="N1896" s="165"/>
      <c r="AQ1896" s="151"/>
      <c r="AS1896" s="151"/>
    </row>
    <row r="1897" spans="1:45" s="140" customFormat="1">
      <c r="A1897" s="142"/>
      <c r="B1897" s="194"/>
      <c r="C1897" s="163"/>
      <c r="D1897" s="164"/>
      <c r="H1897" s="165"/>
      <c r="M1897" s="165"/>
      <c r="N1897" s="165"/>
      <c r="AQ1897" s="151"/>
      <c r="AS1897" s="151"/>
    </row>
    <row r="1898" spans="1:45" s="140" customFormat="1">
      <c r="A1898" s="142"/>
      <c r="B1898" s="194"/>
      <c r="C1898" s="163"/>
      <c r="D1898" s="164"/>
      <c r="H1898" s="165"/>
      <c r="M1898" s="165"/>
      <c r="N1898" s="165"/>
      <c r="AQ1898" s="151"/>
      <c r="AS1898" s="151"/>
    </row>
    <row r="1899" spans="1:45" s="140" customFormat="1">
      <c r="A1899" s="142"/>
      <c r="B1899" s="194"/>
      <c r="C1899" s="163"/>
      <c r="D1899" s="164"/>
      <c r="H1899" s="165"/>
      <c r="M1899" s="165"/>
      <c r="N1899" s="165"/>
      <c r="AQ1899" s="151"/>
      <c r="AS1899" s="151"/>
    </row>
    <row r="1900" spans="1:45" s="140" customFormat="1">
      <c r="A1900" s="142"/>
      <c r="B1900" s="194"/>
      <c r="C1900" s="163"/>
      <c r="D1900" s="164"/>
      <c r="H1900" s="165"/>
      <c r="M1900" s="165"/>
      <c r="N1900" s="165"/>
      <c r="AQ1900" s="151"/>
      <c r="AS1900" s="151"/>
    </row>
    <row r="1901" spans="1:45" s="140" customFormat="1">
      <c r="A1901" s="142"/>
      <c r="B1901" s="194"/>
      <c r="C1901" s="163"/>
      <c r="D1901" s="164"/>
      <c r="H1901" s="165"/>
      <c r="M1901" s="165"/>
      <c r="N1901" s="165"/>
      <c r="AQ1901" s="151"/>
      <c r="AS1901" s="151"/>
    </row>
    <row r="1902" spans="1:45" s="140" customFormat="1">
      <c r="A1902" s="142"/>
      <c r="B1902" s="194"/>
      <c r="C1902" s="163"/>
      <c r="D1902" s="164"/>
      <c r="H1902" s="165"/>
      <c r="M1902" s="165"/>
      <c r="N1902" s="165"/>
      <c r="AQ1902" s="151"/>
      <c r="AS1902" s="151"/>
    </row>
    <row r="1903" spans="1:45" s="140" customFormat="1">
      <c r="A1903" s="142"/>
      <c r="B1903" s="194"/>
      <c r="C1903" s="163"/>
      <c r="D1903" s="164"/>
      <c r="H1903" s="165"/>
      <c r="M1903" s="165"/>
      <c r="N1903" s="165"/>
      <c r="AQ1903" s="151"/>
      <c r="AS1903" s="151"/>
    </row>
    <row r="1904" spans="1:45" s="140" customFormat="1">
      <c r="A1904" s="142"/>
      <c r="B1904" s="194"/>
      <c r="C1904" s="163"/>
      <c r="D1904" s="164"/>
      <c r="H1904" s="165"/>
      <c r="M1904" s="165"/>
      <c r="N1904" s="165"/>
      <c r="AQ1904" s="151"/>
      <c r="AS1904" s="151"/>
    </row>
    <row r="1905" spans="1:45" s="140" customFormat="1">
      <c r="A1905" s="142"/>
      <c r="B1905" s="194"/>
      <c r="C1905" s="163"/>
      <c r="D1905" s="164"/>
      <c r="H1905" s="165"/>
      <c r="M1905" s="165"/>
      <c r="N1905" s="165"/>
      <c r="AQ1905" s="151"/>
      <c r="AS1905" s="151"/>
    </row>
    <row r="1906" spans="1:45" s="140" customFormat="1">
      <c r="A1906" s="142"/>
      <c r="B1906" s="194"/>
      <c r="C1906" s="163"/>
      <c r="D1906" s="164"/>
      <c r="H1906" s="165"/>
      <c r="M1906" s="165"/>
      <c r="N1906" s="165"/>
      <c r="AQ1906" s="151"/>
      <c r="AS1906" s="151"/>
    </row>
    <row r="1907" spans="1:45" s="140" customFormat="1">
      <c r="A1907" s="142"/>
      <c r="B1907" s="194"/>
      <c r="C1907" s="163"/>
      <c r="D1907" s="164"/>
      <c r="H1907" s="165"/>
      <c r="M1907" s="165"/>
      <c r="N1907" s="165"/>
      <c r="AQ1907" s="151"/>
      <c r="AS1907" s="151"/>
    </row>
    <row r="1908" spans="1:45" s="140" customFormat="1">
      <c r="A1908" s="142"/>
      <c r="B1908" s="194"/>
      <c r="C1908" s="163"/>
      <c r="D1908" s="164"/>
      <c r="H1908" s="165"/>
      <c r="M1908" s="165"/>
      <c r="N1908" s="165"/>
      <c r="AQ1908" s="151"/>
      <c r="AS1908" s="151"/>
    </row>
    <row r="1909" spans="1:45" s="140" customFormat="1">
      <c r="A1909" s="142"/>
      <c r="B1909" s="194"/>
      <c r="C1909" s="163"/>
      <c r="D1909" s="164"/>
      <c r="H1909" s="165"/>
      <c r="M1909" s="165"/>
      <c r="N1909" s="165"/>
      <c r="AQ1909" s="151"/>
      <c r="AS1909" s="151"/>
    </row>
    <row r="1910" spans="1:45" s="140" customFormat="1">
      <c r="A1910" s="142"/>
      <c r="B1910" s="194"/>
      <c r="C1910" s="163"/>
      <c r="D1910" s="164"/>
      <c r="H1910" s="165"/>
      <c r="M1910" s="165"/>
      <c r="N1910" s="165"/>
      <c r="AQ1910" s="151"/>
      <c r="AS1910" s="151"/>
    </row>
    <row r="1911" spans="1:45" s="140" customFormat="1">
      <c r="A1911" s="142"/>
      <c r="B1911" s="194"/>
      <c r="C1911" s="163"/>
      <c r="D1911" s="164"/>
      <c r="H1911" s="165"/>
      <c r="M1911" s="165"/>
      <c r="N1911" s="165"/>
      <c r="AQ1911" s="151"/>
      <c r="AS1911" s="151"/>
    </row>
    <row r="1912" spans="1:45" s="140" customFormat="1">
      <c r="A1912" s="142"/>
      <c r="B1912" s="194"/>
      <c r="C1912" s="163"/>
      <c r="D1912" s="164"/>
      <c r="H1912" s="165"/>
      <c r="M1912" s="165"/>
      <c r="N1912" s="165"/>
      <c r="AQ1912" s="151"/>
      <c r="AS1912" s="151"/>
    </row>
    <row r="1913" spans="1:45" s="140" customFormat="1">
      <c r="A1913" s="142"/>
      <c r="B1913" s="194"/>
      <c r="C1913" s="163"/>
      <c r="D1913" s="164"/>
      <c r="H1913" s="165"/>
      <c r="M1913" s="165"/>
      <c r="N1913" s="165"/>
      <c r="AQ1913" s="151"/>
      <c r="AS1913" s="151"/>
    </row>
    <row r="1914" spans="1:45" s="140" customFormat="1">
      <c r="A1914" s="142"/>
      <c r="B1914" s="194"/>
      <c r="C1914" s="163"/>
      <c r="D1914" s="164"/>
      <c r="H1914" s="165"/>
      <c r="M1914" s="165"/>
      <c r="N1914" s="165"/>
      <c r="AQ1914" s="151"/>
      <c r="AS1914" s="151"/>
    </row>
    <row r="1915" spans="1:45" s="140" customFormat="1">
      <c r="A1915" s="142"/>
      <c r="B1915" s="194"/>
      <c r="C1915" s="163"/>
      <c r="D1915" s="164"/>
      <c r="H1915" s="165"/>
      <c r="M1915" s="165"/>
      <c r="N1915" s="165"/>
      <c r="AQ1915" s="151"/>
      <c r="AS1915" s="151"/>
    </row>
    <row r="1916" spans="1:45" s="140" customFormat="1">
      <c r="A1916" s="142"/>
      <c r="B1916" s="194"/>
      <c r="C1916" s="163"/>
      <c r="D1916" s="164"/>
      <c r="H1916" s="165"/>
      <c r="M1916" s="165"/>
      <c r="N1916" s="165"/>
      <c r="AQ1916" s="151"/>
      <c r="AS1916" s="151"/>
    </row>
    <row r="1917" spans="1:45" s="140" customFormat="1">
      <c r="A1917" s="142"/>
      <c r="B1917" s="194"/>
      <c r="C1917" s="163"/>
      <c r="D1917" s="164"/>
      <c r="H1917" s="165"/>
      <c r="M1917" s="165"/>
      <c r="N1917" s="165"/>
      <c r="AQ1917" s="151"/>
      <c r="AS1917" s="151"/>
    </row>
    <row r="1918" spans="1:45" s="140" customFormat="1">
      <c r="A1918" s="142"/>
      <c r="B1918" s="194"/>
      <c r="C1918" s="163"/>
      <c r="D1918" s="164"/>
      <c r="H1918" s="165"/>
      <c r="M1918" s="165"/>
      <c r="N1918" s="165"/>
      <c r="AQ1918" s="151"/>
      <c r="AS1918" s="151"/>
    </row>
    <row r="1919" spans="1:45" s="140" customFormat="1">
      <c r="A1919" s="142"/>
      <c r="B1919" s="194"/>
      <c r="C1919" s="163"/>
      <c r="D1919" s="164"/>
      <c r="H1919" s="165"/>
      <c r="M1919" s="165"/>
      <c r="N1919" s="165"/>
      <c r="AQ1919" s="151"/>
      <c r="AS1919" s="151"/>
    </row>
    <row r="1920" spans="1:45" s="140" customFormat="1">
      <c r="A1920" s="142"/>
      <c r="B1920" s="194"/>
      <c r="C1920" s="163"/>
      <c r="D1920" s="164"/>
      <c r="H1920" s="165"/>
      <c r="M1920" s="165"/>
      <c r="N1920" s="165"/>
      <c r="AQ1920" s="151"/>
      <c r="AS1920" s="151"/>
    </row>
    <row r="1921" spans="1:45" s="140" customFormat="1">
      <c r="A1921" s="142"/>
      <c r="B1921" s="194"/>
      <c r="C1921" s="163"/>
      <c r="D1921" s="164"/>
      <c r="H1921" s="165"/>
      <c r="M1921" s="165"/>
      <c r="N1921" s="165"/>
      <c r="AQ1921" s="151"/>
      <c r="AS1921" s="151"/>
    </row>
    <row r="1922" spans="1:45" s="140" customFormat="1">
      <c r="A1922" s="142"/>
      <c r="B1922" s="194"/>
      <c r="C1922" s="163"/>
      <c r="D1922" s="164"/>
      <c r="H1922" s="165"/>
      <c r="M1922" s="165"/>
      <c r="N1922" s="165"/>
      <c r="AQ1922" s="151"/>
      <c r="AS1922" s="151"/>
    </row>
    <row r="1923" spans="1:45" s="140" customFormat="1">
      <c r="A1923" s="142"/>
      <c r="B1923" s="194"/>
      <c r="C1923" s="163"/>
      <c r="D1923" s="164"/>
      <c r="H1923" s="165"/>
      <c r="M1923" s="165"/>
      <c r="N1923" s="165"/>
      <c r="AQ1923" s="151"/>
      <c r="AS1923" s="151"/>
    </row>
    <row r="1924" spans="1:45" s="140" customFormat="1">
      <c r="A1924" s="142"/>
      <c r="B1924" s="194"/>
      <c r="C1924" s="163"/>
      <c r="D1924" s="164"/>
      <c r="H1924" s="165"/>
      <c r="M1924" s="165"/>
      <c r="N1924" s="165"/>
      <c r="AQ1924" s="151"/>
      <c r="AS1924" s="151"/>
    </row>
    <row r="1925" spans="1:45" s="140" customFormat="1">
      <c r="A1925" s="142"/>
      <c r="B1925" s="194"/>
      <c r="C1925" s="163"/>
      <c r="D1925" s="164"/>
      <c r="H1925" s="165"/>
      <c r="M1925" s="165"/>
      <c r="N1925" s="165"/>
      <c r="AQ1925" s="151"/>
      <c r="AS1925" s="151"/>
    </row>
    <row r="1926" spans="1:45" s="140" customFormat="1">
      <c r="A1926" s="142"/>
      <c r="B1926" s="194"/>
      <c r="C1926" s="163"/>
      <c r="D1926" s="164"/>
      <c r="H1926" s="165"/>
      <c r="M1926" s="165"/>
      <c r="N1926" s="165"/>
      <c r="AQ1926" s="151"/>
      <c r="AS1926" s="151"/>
    </row>
    <row r="1927" spans="1:45" s="140" customFormat="1">
      <c r="A1927" s="142"/>
      <c r="B1927" s="194"/>
      <c r="C1927" s="163"/>
      <c r="D1927" s="164"/>
      <c r="H1927" s="165"/>
      <c r="M1927" s="165"/>
      <c r="N1927" s="165"/>
      <c r="AQ1927" s="151"/>
      <c r="AS1927" s="151"/>
    </row>
    <row r="1928" spans="1:45" s="140" customFormat="1">
      <c r="A1928" s="142"/>
      <c r="B1928" s="194"/>
      <c r="C1928" s="163"/>
      <c r="D1928" s="164"/>
      <c r="H1928" s="165"/>
      <c r="M1928" s="165"/>
      <c r="N1928" s="165"/>
      <c r="AQ1928" s="151"/>
      <c r="AS1928" s="151"/>
    </row>
    <row r="1929" spans="1:45" s="140" customFormat="1">
      <c r="A1929" s="142"/>
      <c r="B1929" s="194"/>
      <c r="C1929" s="163"/>
      <c r="D1929" s="164"/>
      <c r="H1929" s="165"/>
      <c r="M1929" s="165"/>
      <c r="N1929" s="165"/>
      <c r="AQ1929" s="151"/>
      <c r="AS1929" s="151"/>
    </row>
    <row r="1930" spans="1:45" s="140" customFormat="1">
      <c r="A1930" s="142"/>
      <c r="B1930" s="194"/>
      <c r="C1930" s="163"/>
      <c r="D1930" s="164"/>
      <c r="H1930" s="165"/>
      <c r="M1930" s="165"/>
      <c r="N1930" s="165"/>
      <c r="AQ1930" s="151"/>
      <c r="AS1930" s="151"/>
    </row>
    <row r="1931" spans="1:45" s="140" customFormat="1">
      <c r="A1931" s="142"/>
      <c r="B1931" s="194"/>
      <c r="C1931" s="163"/>
      <c r="D1931" s="164"/>
      <c r="H1931" s="165"/>
      <c r="M1931" s="165"/>
      <c r="N1931" s="165"/>
      <c r="AQ1931" s="151"/>
      <c r="AS1931" s="151"/>
    </row>
    <row r="1932" spans="1:45" s="140" customFormat="1">
      <c r="A1932" s="142"/>
      <c r="B1932" s="194"/>
      <c r="C1932" s="163"/>
      <c r="D1932" s="164"/>
      <c r="H1932" s="165"/>
      <c r="M1932" s="165"/>
      <c r="N1932" s="165"/>
      <c r="AQ1932" s="151"/>
      <c r="AS1932" s="151"/>
    </row>
    <row r="1933" spans="1:45" s="140" customFormat="1">
      <c r="A1933" s="142"/>
      <c r="B1933" s="194"/>
      <c r="C1933" s="163"/>
      <c r="D1933" s="164"/>
      <c r="H1933" s="165"/>
      <c r="M1933" s="165"/>
      <c r="N1933" s="165"/>
      <c r="AQ1933" s="151"/>
      <c r="AS1933" s="151"/>
    </row>
    <row r="1934" spans="1:45" s="140" customFormat="1">
      <c r="A1934" s="142"/>
      <c r="B1934" s="194"/>
      <c r="C1934" s="163"/>
      <c r="D1934" s="164"/>
      <c r="H1934" s="165"/>
      <c r="M1934" s="165"/>
      <c r="N1934" s="165"/>
      <c r="AQ1934" s="151"/>
      <c r="AS1934" s="151"/>
    </row>
    <row r="1935" spans="1:45" s="140" customFormat="1">
      <c r="A1935" s="142"/>
      <c r="B1935" s="194"/>
      <c r="C1935" s="163"/>
      <c r="D1935" s="164"/>
      <c r="H1935" s="165"/>
      <c r="M1935" s="165"/>
      <c r="N1935" s="165"/>
      <c r="AQ1935" s="151"/>
      <c r="AS1935" s="151"/>
    </row>
    <row r="1936" spans="1:45" s="140" customFormat="1">
      <c r="A1936" s="142"/>
      <c r="B1936" s="194"/>
      <c r="C1936" s="163"/>
      <c r="D1936" s="164"/>
      <c r="H1936" s="165"/>
      <c r="M1936" s="165"/>
      <c r="N1936" s="165"/>
      <c r="AQ1936" s="151"/>
      <c r="AS1936" s="151"/>
    </row>
    <row r="1937" spans="1:45" s="140" customFormat="1">
      <c r="A1937" s="142"/>
      <c r="B1937" s="194"/>
      <c r="C1937" s="163"/>
      <c r="D1937" s="164"/>
      <c r="H1937" s="165"/>
      <c r="M1937" s="165"/>
      <c r="N1937" s="165"/>
      <c r="AQ1937" s="151"/>
      <c r="AS1937" s="151"/>
    </row>
    <row r="1938" spans="1:45" s="140" customFormat="1">
      <c r="A1938" s="142"/>
      <c r="B1938" s="194"/>
      <c r="C1938" s="163"/>
      <c r="D1938" s="164"/>
      <c r="H1938" s="165"/>
      <c r="M1938" s="165"/>
      <c r="N1938" s="165"/>
      <c r="AQ1938" s="151"/>
      <c r="AS1938" s="151"/>
    </row>
    <row r="1939" spans="1:45" s="140" customFormat="1">
      <c r="A1939" s="142"/>
      <c r="B1939" s="194"/>
      <c r="C1939" s="163"/>
      <c r="D1939" s="164"/>
      <c r="H1939" s="165"/>
      <c r="M1939" s="165"/>
      <c r="N1939" s="165"/>
      <c r="AQ1939" s="151"/>
      <c r="AS1939" s="151"/>
    </row>
    <row r="1940" spans="1:45" s="140" customFormat="1">
      <c r="A1940" s="142"/>
      <c r="B1940" s="194"/>
      <c r="C1940" s="163"/>
      <c r="D1940" s="164"/>
      <c r="H1940" s="165"/>
      <c r="M1940" s="165"/>
      <c r="N1940" s="165"/>
      <c r="AQ1940" s="151"/>
      <c r="AS1940" s="151"/>
    </row>
    <row r="1941" spans="1:45" s="140" customFormat="1">
      <c r="A1941" s="142"/>
      <c r="B1941" s="194"/>
      <c r="C1941" s="163"/>
      <c r="D1941" s="164"/>
      <c r="H1941" s="165"/>
      <c r="M1941" s="165"/>
      <c r="N1941" s="165"/>
      <c r="AQ1941" s="151"/>
      <c r="AS1941" s="151"/>
    </row>
    <row r="1942" spans="1:45" s="140" customFormat="1">
      <c r="A1942" s="142"/>
      <c r="B1942" s="194"/>
      <c r="C1942" s="163"/>
      <c r="D1942" s="164"/>
      <c r="H1942" s="165"/>
      <c r="M1942" s="165"/>
      <c r="N1942" s="165"/>
      <c r="AQ1942" s="151"/>
      <c r="AS1942" s="151"/>
    </row>
    <row r="1943" spans="1:45" s="140" customFormat="1">
      <c r="A1943" s="142"/>
      <c r="B1943" s="194"/>
      <c r="C1943" s="163"/>
      <c r="D1943" s="164"/>
      <c r="H1943" s="165"/>
      <c r="M1943" s="165"/>
      <c r="N1943" s="165"/>
      <c r="AQ1943" s="151"/>
      <c r="AS1943" s="151"/>
    </row>
    <row r="1944" spans="1:45" s="140" customFormat="1">
      <c r="A1944" s="142"/>
      <c r="B1944" s="194"/>
      <c r="C1944" s="163"/>
      <c r="D1944" s="164"/>
      <c r="H1944" s="165"/>
      <c r="M1944" s="165"/>
      <c r="N1944" s="165"/>
      <c r="AQ1944" s="151"/>
      <c r="AS1944" s="151"/>
    </row>
    <row r="1945" spans="1:45" s="140" customFormat="1">
      <c r="A1945" s="142"/>
      <c r="B1945" s="194"/>
      <c r="C1945" s="163"/>
      <c r="D1945" s="164"/>
      <c r="H1945" s="165"/>
      <c r="M1945" s="165"/>
      <c r="N1945" s="165"/>
      <c r="AQ1945" s="151"/>
      <c r="AS1945" s="151"/>
    </row>
    <row r="1946" spans="1:45" s="140" customFormat="1">
      <c r="A1946" s="142"/>
      <c r="B1946" s="194"/>
      <c r="C1946" s="163"/>
      <c r="D1946" s="164"/>
      <c r="H1946" s="165"/>
      <c r="M1946" s="165"/>
      <c r="N1946" s="165"/>
      <c r="AQ1946" s="151"/>
      <c r="AS1946" s="151"/>
    </row>
    <row r="1947" spans="1:45" s="140" customFormat="1">
      <c r="A1947" s="142"/>
      <c r="B1947" s="194"/>
      <c r="C1947" s="163"/>
      <c r="D1947" s="164"/>
      <c r="H1947" s="165"/>
      <c r="M1947" s="165"/>
      <c r="N1947" s="165"/>
      <c r="AQ1947" s="151"/>
      <c r="AS1947" s="151"/>
    </row>
    <row r="1948" spans="1:45" s="140" customFormat="1">
      <c r="A1948" s="142"/>
      <c r="B1948" s="194"/>
      <c r="C1948" s="163"/>
      <c r="D1948" s="164"/>
      <c r="H1948" s="165"/>
      <c r="M1948" s="165"/>
      <c r="N1948" s="165"/>
      <c r="AQ1948" s="151"/>
      <c r="AS1948" s="151"/>
    </row>
    <row r="1949" spans="1:45" s="140" customFormat="1">
      <c r="A1949" s="142"/>
      <c r="B1949" s="194"/>
      <c r="C1949" s="163"/>
      <c r="D1949" s="164"/>
      <c r="H1949" s="165"/>
      <c r="M1949" s="165"/>
      <c r="N1949" s="165"/>
      <c r="AQ1949" s="151"/>
      <c r="AS1949" s="151"/>
    </row>
    <row r="1950" spans="1:45" s="140" customFormat="1">
      <c r="A1950" s="142"/>
      <c r="B1950" s="194"/>
      <c r="C1950" s="163"/>
      <c r="D1950" s="164"/>
      <c r="H1950" s="165"/>
      <c r="M1950" s="165"/>
      <c r="N1950" s="165"/>
      <c r="AQ1950" s="151"/>
      <c r="AS1950" s="151"/>
    </row>
    <row r="1951" spans="1:45" s="140" customFormat="1">
      <c r="A1951" s="142"/>
      <c r="B1951" s="194"/>
      <c r="C1951" s="163"/>
      <c r="D1951" s="164"/>
      <c r="H1951" s="165"/>
      <c r="M1951" s="165"/>
      <c r="N1951" s="165"/>
      <c r="AQ1951" s="151"/>
      <c r="AS1951" s="151"/>
    </row>
    <row r="1952" spans="1:45" s="140" customFormat="1">
      <c r="A1952" s="142"/>
      <c r="B1952" s="194"/>
      <c r="C1952" s="163"/>
      <c r="D1952" s="164"/>
      <c r="H1952" s="165"/>
      <c r="M1952" s="165"/>
      <c r="N1952" s="165"/>
      <c r="AQ1952" s="151"/>
      <c r="AS1952" s="151"/>
    </row>
    <row r="1953" spans="1:45" s="140" customFormat="1">
      <c r="A1953" s="142"/>
      <c r="B1953" s="194"/>
      <c r="C1953" s="163"/>
      <c r="D1953" s="164"/>
      <c r="H1953" s="165"/>
      <c r="M1953" s="165"/>
      <c r="N1953" s="165"/>
      <c r="AQ1953" s="151"/>
      <c r="AS1953" s="151"/>
    </row>
    <row r="1954" spans="1:45" s="140" customFormat="1">
      <c r="A1954" s="142"/>
      <c r="B1954" s="194"/>
      <c r="C1954" s="163"/>
      <c r="D1954" s="164"/>
      <c r="H1954" s="165"/>
      <c r="M1954" s="165"/>
      <c r="N1954" s="165"/>
      <c r="AQ1954" s="151"/>
      <c r="AS1954" s="151"/>
    </row>
    <row r="1955" spans="1:45" s="140" customFormat="1">
      <c r="A1955" s="142"/>
      <c r="B1955" s="194"/>
      <c r="C1955" s="163"/>
      <c r="D1955" s="164"/>
      <c r="H1955" s="165"/>
      <c r="M1955" s="165"/>
      <c r="N1955" s="165"/>
      <c r="AQ1955" s="151"/>
      <c r="AS1955" s="151"/>
    </row>
    <row r="1956" spans="1:45" s="140" customFormat="1">
      <c r="A1956" s="142"/>
      <c r="B1956" s="194"/>
      <c r="C1956" s="163"/>
      <c r="D1956" s="164"/>
      <c r="H1956" s="165"/>
      <c r="M1956" s="165"/>
      <c r="N1956" s="165"/>
      <c r="AQ1956" s="151"/>
      <c r="AS1956" s="151"/>
    </row>
    <row r="1957" spans="1:45" s="140" customFormat="1">
      <c r="A1957" s="142"/>
      <c r="B1957" s="194"/>
      <c r="C1957" s="163"/>
      <c r="D1957" s="164"/>
      <c r="H1957" s="165"/>
      <c r="M1957" s="165"/>
      <c r="N1957" s="165"/>
      <c r="AQ1957" s="151"/>
      <c r="AS1957" s="151"/>
    </row>
    <row r="1958" spans="1:45" s="140" customFormat="1">
      <c r="A1958" s="142"/>
      <c r="B1958" s="194"/>
      <c r="C1958" s="163"/>
      <c r="D1958" s="164"/>
      <c r="H1958" s="165"/>
      <c r="M1958" s="165"/>
      <c r="N1958" s="165"/>
      <c r="AQ1958" s="151"/>
      <c r="AS1958" s="151"/>
    </row>
    <row r="1959" spans="1:45" s="140" customFormat="1">
      <c r="A1959" s="142"/>
      <c r="B1959" s="194"/>
      <c r="C1959" s="163"/>
      <c r="D1959" s="164"/>
      <c r="H1959" s="165"/>
      <c r="M1959" s="165"/>
      <c r="N1959" s="165"/>
      <c r="AQ1959" s="151"/>
      <c r="AS1959" s="151"/>
    </row>
    <row r="1960" spans="1:45" s="140" customFormat="1">
      <c r="A1960" s="142"/>
      <c r="B1960" s="194"/>
      <c r="C1960" s="163"/>
      <c r="D1960" s="164"/>
      <c r="H1960" s="165"/>
      <c r="M1960" s="165"/>
      <c r="N1960" s="165"/>
      <c r="AQ1960" s="151"/>
      <c r="AS1960" s="151"/>
    </row>
    <row r="1961" spans="1:45" s="140" customFormat="1">
      <c r="A1961" s="142"/>
      <c r="B1961" s="194"/>
      <c r="C1961" s="163"/>
      <c r="D1961" s="164"/>
      <c r="H1961" s="165"/>
      <c r="M1961" s="165"/>
      <c r="N1961" s="165"/>
      <c r="AQ1961" s="151"/>
      <c r="AS1961" s="151"/>
    </row>
    <row r="1962" spans="1:45" s="140" customFormat="1">
      <c r="A1962" s="142"/>
      <c r="B1962" s="194"/>
      <c r="C1962" s="163"/>
      <c r="D1962" s="164"/>
      <c r="H1962" s="165"/>
      <c r="M1962" s="165"/>
      <c r="N1962" s="165"/>
      <c r="AQ1962" s="151"/>
      <c r="AS1962" s="151"/>
    </row>
    <row r="1963" spans="1:45" s="140" customFormat="1">
      <c r="A1963" s="142"/>
      <c r="B1963" s="194"/>
      <c r="C1963" s="163"/>
      <c r="D1963" s="164"/>
      <c r="H1963" s="165"/>
      <c r="M1963" s="165"/>
      <c r="N1963" s="165"/>
      <c r="AQ1963" s="151"/>
      <c r="AS1963" s="151"/>
    </row>
    <row r="1964" spans="1:45" s="140" customFormat="1">
      <c r="A1964" s="142"/>
      <c r="B1964" s="194"/>
      <c r="C1964" s="163"/>
      <c r="D1964" s="164"/>
      <c r="H1964" s="165"/>
      <c r="M1964" s="165"/>
      <c r="N1964" s="165"/>
      <c r="AQ1964" s="151"/>
      <c r="AS1964" s="151"/>
    </row>
    <row r="1965" spans="1:45" s="140" customFormat="1">
      <c r="A1965" s="142"/>
      <c r="B1965" s="194"/>
      <c r="C1965" s="163"/>
      <c r="D1965" s="164"/>
      <c r="H1965" s="165"/>
      <c r="M1965" s="165"/>
      <c r="N1965" s="165"/>
      <c r="AQ1965" s="151"/>
      <c r="AS1965" s="151"/>
    </row>
    <row r="1966" spans="1:45" s="140" customFormat="1">
      <c r="A1966" s="142"/>
      <c r="B1966" s="194"/>
      <c r="C1966" s="163"/>
      <c r="D1966" s="164"/>
      <c r="H1966" s="165"/>
      <c r="M1966" s="165"/>
      <c r="N1966" s="165"/>
      <c r="AQ1966" s="151"/>
      <c r="AS1966" s="151"/>
    </row>
    <row r="1967" spans="1:45" s="140" customFormat="1">
      <c r="A1967" s="142"/>
      <c r="B1967" s="194"/>
      <c r="C1967" s="163"/>
      <c r="D1967" s="164"/>
      <c r="H1967" s="165"/>
      <c r="M1967" s="165"/>
      <c r="N1967" s="165"/>
      <c r="AQ1967" s="151"/>
      <c r="AS1967" s="151"/>
    </row>
    <row r="1968" spans="1:45" s="140" customFormat="1">
      <c r="A1968" s="142"/>
      <c r="B1968" s="194"/>
      <c r="C1968" s="163"/>
      <c r="D1968" s="164"/>
      <c r="H1968" s="165"/>
      <c r="M1968" s="165"/>
      <c r="N1968" s="165"/>
      <c r="AQ1968" s="151"/>
      <c r="AS1968" s="151"/>
    </row>
    <row r="1969" spans="1:45" s="140" customFormat="1">
      <c r="A1969" s="142"/>
      <c r="B1969" s="194"/>
      <c r="C1969" s="163"/>
      <c r="D1969" s="164"/>
      <c r="H1969" s="165"/>
      <c r="M1969" s="165"/>
      <c r="N1969" s="165"/>
      <c r="AQ1969" s="151"/>
      <c r="AS1969" s="151"/>
    </row>
    <row r="1970" spans="1:45" s="140" customFormat="1">
      <c r="A1970" s="142"/>
      <c r="B1970" s="194"/>
      <c r="C1970" s="163"/>
      <c r="D1970" s="164"/>
      <c r="H1970" s="165"/>
      <c r="M1970" s="165"/>
      <c r="N1970" s="165"/>
      <c r="AQ1970" s="151"/>
      <c r="AS1970" s="151"/>
    </row>
    <row r="1971" spans="1:45" s="140" customFormat="1">
      <c r="A1971" s="142"/>
      <c r="B1971" s="194"/>
      <c r="C1971" s="163"/>
      <c r="D1971" s="164"/>
      <c r="H1971" s="165"/>
      <c r="M1971" s="165"/>
      <c r="N1971" s="165"/>
      <c r="AQ1971" s="151"/>
      <c r="AS1971" s="151"/>
    </row>
    <row r="1972" spans="1:45" s="140" customFormat="1">
      <c r="A1972" s="142"/>
      <c r="B1972" s="194"/>
      <c r="C1972" s="163"/>
      <c r="D1972" s="164"/>
      <c r="H1972" s="165"/>
      <c r="M1972" s="165"/>
      <c r="N1972" s="165"/>
      <c r="AQ1972" s="151"/>
      <c r="AS1972" s="151"/>
    </row>
    <row r="1973" spans="1:45" s="140" customFormat="1">
      <c r="A1973" s="142"/>
      <c r="B1973" s="194"/>
      <c r="C1973" s="163"/>
      <c r="D1973" s="164"/>
      <c r="H1973" s="165"/>
      <c r="M1973" s="165"/>
      <c r="N1973" s="165"/>
      <c r="AQ1973" s="151"/>
      <c r="AS1973" s="151"/>
    </row>
    <row r="1974" spans="1:45" s="140" customFormat="1">
      <c r="A1974" s="142"/>
      <c r="B1974" s="194"/>
      <c r="C1974" s="163"/>
      <c r="D1974" s="164"/>
      <c r="H1974" s="165"/>
      <c r="M1974" s="165"/>
      <c r="N1974" s="165"/>
      <c r="AQ1974" s="151"/>
      <c r="AS1974" s="151"/>
    </row>
    <row r="1975" spans="1:45" s="140" customFormat="1">
      <c r="A1975" s="142"/>
      <c r="B1975" s="194"/>
      <c r="C1975" s="163"/>
      <c r="D1975" s="164"/>
      <c r="H1975" s="165"/>
      <c r="M1975" s="165"/>
      <c r="N1975" s="165"/>
      <c r="AQ1975" s="151"/>
      <c r="AS1975" s="151"/>
    </row>
    <row r="1976" spans="1:45" s="140" customFormat="1">
      <c r="A1976" s="142"/>
      <c r="B1976" s="194"/>
      <c r="C1976" s="163"/>
      <c r="D1976" s="164"/>
      <c r="H1976" s="165"/>
      <c r="M1976" s="165"/>
      <c r="N1976" s="165"/>
      <c r="AQ1976" s="151"/>
      <c r="AS1976" s="151"/>
    </row>
    <row r="1977" spans="1:45" s="140" customFormat="1">
      <c r="A1977" s="142"/>
      <c r="B1977" s="194"/>
      <c r="C1977" s="163"/>
      <c r="D1977" s="164"/>
      <c r="H1977" s="165"/>
      <c r="M1977" s="165"/>
      <c r="N1977" s="165"/>
      <c r="AQ1977" s="151"/>
      <c r="AS1977" s="151"/>
    </row>
    <row r="1978" spans="1:45" s="140" customFormat="1">
      <c r="A1978" s="142"/>
      <c r="B1978" s="194"/>
      <c r="C1978" s="163"/>
      <c r="D1978" s="164"/>
      <c r="H1978" s="165"/>
      <c r="M1978" s="165"/>
      <c r="N1978" s="165"/>
      <c r="AQ1978" s="151"/>
      <c r="AS1978" s="151"/>
    </row>
    <row r="1979" spans="1:45" s="140" customFormat="1">
      <c r="A1979" s="142"/>
      <c r="B1979" s="194"/>
      <c r="C1979" s="163"/>
      <c r="D1979" s="164"/>
      <c r="H1979" s="165"/>
      <c r="M1979" s="165"/>
      <c r="N1979" s="165"/>
      <c r="AQ1979" s="151"/>
      <c r="AS1979" s="151"/>
    </row>
    <row r="1980" spans="1:45" s="140" customFormat="1">
      <c r="A1980" s="142"/>
      <c r="B1980" s="194"/>
      <c r="C1980" s="163"/>
      <c r="D1980" s="164"/>
      <c r="H1980" s="165"/>
      <c r="M1980" s="165"/>
      <c r="N1980" s="165"/>
      <c r="AQ1980" s="151"/>
      <c r="AS1980" s="151"/>
    </row>
    <row r="1981" spans="1:45" s="140" customFormat="1">
      <c r="A1981" s="142"/>
      <c r="B1981" s="194"/>
      <c r="C1981" s="163"/>
      <c r="D1981" s="164"/>
      <c r="H1981" s="165"/>
      <c r="M1981" s="165"/>
      <c r="N1981" s="165"/>
      <c r="AQ1981" s="151"/>
      <c r="AS1981" s="151"/>
    </row>
    <row r="1982" spans="1:45" s="140" customFormat="1">
      <c r="A1982" s="142"/>
      <c r="B1982" s="194"/>
      <c r="C1982" s="163"/>
      <c r="D1982" s="164"/>
      <c r="H1982" s="165"/>
      <c r="M1982" s="165"/>
      <c r="N1982" s="165"/>
      <c r="AQ1982" s="151"/>
      <c r="AS1982" s="151"/>
    </row>
    <row r="1983" spans="1:45" s="140" customFormat="1">
      <c r="A1983" s="142"/>
      <c r="B1983" s="194"/>
      <c r="C1983" s="163"/>
      <c r="D1983" s="164"/>
      <c r="H1983" s="165"/>
      <c r="M1983" s="165"/>
      <c r="N1983" s="165"/>
      <c r="AQ1983" s="151"/>
      <c r="AS1983" s="151"/>
    </row>
    <row r="1984" spans="1:45" s="140" customFormat="1">
      <c r="A1984" s="142"/>
      <c r="B1984" s="194"/>
      <c r="C1984" s="163"/>
      <c r="D1984" s="164"/>
      <c r="H1984" s="165"/>
      <c r="M1984" s="165"/>
      <c r="N1984" s="165"/>
      <c r="AQ1984" s="151"/>
      <c r="AS1984" s="151"/>
    </row>
    <row r="1985" spans="1:45" s="140" customFormat="1">
      <c r="A1985" s="142"/>
      <c r="B1985" s="194"/>
      <c r="C1985" s="163"/>
      <c r="D1985" s="164"/>
      <c r="H1985" s="165"/>
      <c r="M1985" s="165"/>
      <c r="N1985" s="165"/>
      <c r="AQ1985" s="151"/>
      <c r="AS1985" s="151"/>
    </row>
    <row r="1986" spans="1:45" s="140" customFormat="1">
      <c r="A1986" s="142"/>
      <c r="B1986" s="194"/>
      <c r="C1986" s="163"/>
      <c r="D1986" s="164"/>
      <c r="H1986" s="165"/>
      <c r="M1986" s="165"/>
      <c r="N1986" s="165"/>
      <c r="AQ1986" s="151"/>
      <c r="AS1986" s="151"/>
    </row>
    <row r="1987" spans="1:45" s="140" customFormat="1">
      <c r="A1987" s="142"/>
      <c r="B1987" s="194"/>
      <c r="C1987" s="163"/>
      <c r="D1987" s="164"/>
      <c r="H1987" s="165"/>
      <c r="M1987" s="165"/>
      <c r="N1987" s="165"/>
      <c r="AQ1987" s="151"/>
      <c r="AS1987" s="151"/>
    </row>
    <row r="1988" spans="1:45" s="140" customFormat="1">
      <c r="A1988" s="142"/>
      <c r="B1988" s="194"/>
      <c r="C1988" s="163"/>
      <c r="D1988" s="164"/>
      <c r="H1988" s="165"/>
      <c r="M1988" s="165"/>
      <c r="N1988" s="165"/>
      <c r="AQ1988" s="151"/>
      <c r="AS1988" s="151"/>
    </row>
    <row r="1989" spans="1:45" s="140" customFormat="1">
      <c r="A1989" s="142"/>
      <c r="B1989" s="194"/>
      <c r="C1989" s="163"/>
      <c r="D1989" s="164"/>
      <c r="H1989" s="165"/>
      <c r="M1989" s="165"/>
      <c r="N1989" s="165"/>
      <c r="AQ1989" s="151"/>
      <c r="AS1989" s="151"/>
    </row>
    <row r="1990" spans="1:45" s="140" customFormat="1">
      <c r="A1990" s="142"/>
      <c r="B1990" s="194"/>
      <c r="C1990" s="163"/>
      <c r="D1990" s="164"/>
      <c r="H1990" s="165"/>
      <c r="M1990" s="165"/>
      <c r="N1990" s="165"/>
      <c r="AQ1990" s="151"/>
      <c r="AS1990" s="151"/>
    </row>
    <row r="1991" spans="1:45" s="140" customFormat="1">
      <c r="A1991" s="142"/>
      <c r="B1991" s="194"/>
      <c r="C1991" s="163"/>
      <c r="D1991" s="164"/>
      <c r="H1991" s="165"/>
      <c r="M1991" s="165"/>
      <c r="N1991" s="165"/>
      <c r="AQ1991" s="151"/>
      <c r="AS1991" s="151"/>
    </row>
    <row r="1992" spans="1:45" s="140" customFormat="1">
      <c r="A1992" s="142"/>
      <c r="B1992" s="194"/>
      <c r="C1992" s="163"/>
      <c r="D1992" s="164"/>
      <c r="H1992" s="165"/>
      <c r="M1992" s="165"/>
      <c r="N1992" s="165"/>
      <c r="AQ1992" s="151"/>
      <c r="AS1992" s="151"/>
    </row>
    <row r="1993" spans="1:45" s="140" customFormat="1">
      <c r="A1993" s="142"/>
      <c r="B1993" s="194"/>
      <c r="C1993" s="163"/>
      <c r="D1993" s="164"/>
      <c r="H1993" s="165"/>
      <c r="M1993" s="165"/>
      <c r="N1993" s="165"/>
      <c r="AQ1993" s="151"/>
      <c r="AS1993" s="151"/>
    </row>
    <row r="1994" spans="1:45" s="140" customFormat="1">
      <c r="A1994" s="142"/>
      <c r="B1994" s="194"/>
      <c r="C1994" s="163"/>
      <c r="D1994" s="164"/>
      <c r="H1994" s="165"/>
      <c r="M1994" s="165"/>
      <c r="N1994" s="165"/>
      <c r="AQ1994" s="151"/>
      <c r="AS1994" s="151"/>
    </row>
    <row r="1995" spans="1:45" s="140" customFormat="1">
      <c r="A1995" s="142"/>
      <c r="B1995" s="194"/>
      <c r="C1995" s="163"/>
      <c r="D1995" s="164"/>
      <c r="H1995" s="165"/>
      <c r="M1995" s="165"/>
      <c r="N1995" s="165"/>
      <c r="AQ1995" s="151"/>
      <c r="AS1995" s="151"/>
    </row>
    <row r="1996" spans="1:45" s="140" customFormat="1">
      <c r="A1996" s="142"/>
      <c r="B1996" s="194"/>
      <c r="C1996" s="163"/>
      <c r="D1996" s="164"/>
      <c r="H1996" s="165"/>
      <c r="M1996" s="165"/>
      <c r="N1996" s="165"/>
      <c r="AQ1996" s="151"/>
      <c r="AS1996" s="151"/>
    </row>
    <row r="1997" spans="1:45" s="140" customFormat="1">
      <c r="A1997" s="142"/>
      <c r="B1997" s="194"/>
      <c r="C1997" s="163"/>
      <c r="D1997" s="164"/>
      <c r="H1997" s="165"/>
      <c r="M1997" s="165"/>
      <c r="N1997" s="165"/>
      <c r="AQ1997" s="151"/>
      <c r="AS1997" s="151"/>
    </row>
    <row r="1998" spans="1:45" s="140" customFormat="1">
      <c r="A1998" s="142"/>
      <c r="B1998" s="194"/>
      <c r="C1998" s="163"/>
      <c r="D1998" s="164"/>
      <c r="H1998" s="165"/>
      <c r="M1998" s="165"/>
      <c r="N1998" s="165"/>
      <c r="AQ1998" s="151"/>
      <c r="AS1998" s="151"/>
    </row>
    <row r="1999" spans="1:45" s="140" customFormat="1">
      <c r="A1999" s="142"/>
      <c r="B1999" s="194"/>
      <c r="C1999" s="163"/>
      <c r="D1999" s="164"/>
      <c r="H1999" s="165"/>
      <c r="M1999" s="165"/>
      <c r="N1999" s="165"/>
      <c r="AQ1999" s="151"/>
      <c r="AS1999" s="151"/>
    </row>
    <row r="2000" spans="1:45" s="140" customFormat="1">
      <c r="A2000" s="142"/>
      <c r="B2000" s="194"/>
      <c r="C2000" s="163"/>
      <c r="D2000" s="164"/>
      <c r="H2000" s="165"/>
      <c r="M2000" s="165"/>
      <c r="N2000" s="165"/>
      <c r="AQ2000" s="151"/>
      <c r="AS2000" s="151"/>
    </row>
    <row r="2001" spans="1:45" s="140" customFormat="1">
      <c r="A2001" s="142"/>
      <c r="B2001" s="194"/>
      <c r="C2001" s="163"/>
      <c r="D2001" s="164"/>
      <c r="H2001" s="165"/>
      <c r="M2001" s="165"/>
      <c r="N2001" s="165"/>
      <c r="AQ2001" s="151"/>
      <c r="AS2001" s="151"/>
    </row>
    <row r="2002" spans="1:45" s="140" customFormat="1">
      <c r="A2002" s="142"/>
      <c r="B2002" s="194"/>
      <c r="C2002" s="163"/>
      <c r="D2002" s="164"/>
      <c r="H2002" s="165"/>
      <c r="M2002" s="165"/>
      <c r="N2002" s="165"/>
      <c r="AQ2002" s="151"/>
      <c r="AS2002" s="151"/>
    </row>
    <row r="2003" spans="1:45" s="140" customFormat="1">
      <c r="A2003" s="142"/>
      <c r="B2003" s="194"/>
      <c r="C2003" s="163"/>
      <c r="D2003" s="164"/>
      <c r="H2003" s="165"/>
      <c r="M2003" s="165"/>
      <c r="N2003" s="165"/>
      <c r="AQ2003" s="151"/>
      <c r="AS2003" s="151"/>
    </row>
    <row r="2004" spans="1:45" s="140" customFormat="1">
      <c r="A2004" s="142"/>
      <c r="B2004" s="194"/>
      <c r="C2004" s="163"/>
      <c r="D2004" s="164"/>
      <c r="H2004" s="165"/>
      <c r="M2004" s="165"/>
      <c r="N2004" s="165"/>
      <c r="AQ2004" s="151"/>
      <c r="AS2004" s="151"/>
    </row>
    <row r="2005" spans="1:45" s="140" customFormat="1">
      <c r="A2005" s="142"/>
      <c r="B2005" s="194"/>
      <c r="C2005" s="163"/>
      <c r="D2005" s="164"/>
      <c r="H2005" s="165"/>
      <c r="M2005" s="165"/>
      <c r="N2005" s="165"/>
      <c r="AQ2005" s="151"/>
      <c r="AS2005" s="151"/>
    </row>
    <row r="2006" spans="1:45" s="140" customFormat="1">
      <c r="A2006" s="142"/>
      <c r="B2006" s="194"/>
      <c r="C2006" s="163"/>
      <c r="D2006" s="164"/>
      <c r="H2006" s="165"/>
      <c r="M2006" s="165"/>
      <c r="N2006" s="165"/>
      <c r="AQ2006" s="151"/>
      <c r="AS2006" s="151"/>
    </row>
    <row r="2007" spans="1:45" s="140" customFormat="1">
      <c r="A2007" s="142"/>
      <c r="B2007" s="194"/>
      <c r="C2007" s="163"/>
      <c r="D2007" s="164"/>
      <c r="H2007" s="165"/>
      <c r="M2007" s="165"/>
      <c r="N2007" s="165"/>
      <c r="AQ2007" s="151"/>
      <c r="AS2007" s="151"/>
    </row>
    <row r="2008" spans="1:45" s="140" customFormat="1">
      <c r="A2008" s="142"/>
      <c r="B2008" s="194"/>
      <c r="C2008" s="163"/>
      <c r="D2008" s="164"/>
      <c r="H2008" s="165"/>
      <c r="M2008" s="165"/>
      <c r="N2008" s="165"/>
      <c r="AQ2008" s="151"/>
      <c r="AS2008" s="151"/>
    </row>
    <row r="2009" spans="1:45" s="140" customFormat="1">
      <c r="A2009" s="142"/>
      <c r="B2009" s="194"/>
      <c r="C2009" s="163"/>
      <c r="D2009" s="164"/>
      <c r="H2009" s="165"/>
      <c r="M2009" s="165"/>
      <c r="N2009" s="165"/>
      <c r="AQ2009" s="151"/>
      <c r="AS2009" s="151"/>
    </row>
    <row r="2010" spans="1:45" s="140" customFormat="1">
      <c r="A2010" s="142"/>
      <c r="B2010" s="194"/>
      <c r="C2010" s="163"/>
      <c r="D2010" s="164"/>
      <c r="H2010" s="165"/>
      <c r="M2010" s="165"/>
      <c r="N2010" s="165"/>
      <c r="AQ2010" s="151"/>
      <c r="AS2010" s="151"/>
    </row>
    <row r="2011" spans="1:45" s="140" customFormat="1">
      <c r="A2011" s="142"/>
      <c r="B2011" s="194"/>
      <c r="C2011" s="163"/>
      <c r="D2011" s="164"/>
      <c r="H2011" s="165"/>
      <c r="M2011" s="165"/>
      <c r="N2011" s="165"/>
      <c r="AQ2011" s="151"/>
      <c r="AS2011" s="151"/>
    </row>
    <row r="2012" spans="1:45" s="140" customFormat="1">
      <c r="A2012" s="142"/>
      <c r="B2012" s="194"/>
      <c r="C2012" s="163"/>
      <c r="D2012" s="164"/>
      <c r="H2012" s="165"/>
      <c r="M2012" s="165"/>
      <c r="N2012" s="165"/>
      <c r="AQ2012" s="151"/>
      <c r="AS2012" s="151"/>
    </row>
    <row r="2013" spans="1:45" s="140" customFormat="1">
      <c r="A2013" s="142"/>
      <c r="B2013" s="194"/>
      <c r="C2013" s="163"/>
      <c r="D2013" s="164"/>
      <c r="H2013" s="165"/>
      <c r="M2013" s="165"/>
      <c r="N2013" s="165"/>
      <c r="AQ2013" s="151"/>
      <c r="AS2013" s="151"/>
    </row>
    <row r="2014" spans="1:45" s="140" customFormat="1">
      <c r="A2014" s="142"/>
      <c r="B2014" s="194"/>
      <c r="C2014" s="163"/>
      <c r="D2014" s="164"/>
      <c r="H2014" s="165"/>
      <c r="M2014" s="165"/>
      <c r="N2014" s="165"/>
      <c r="AQ2014" s="151"/>
      <c r="AS2014" s="151"/>
    </row>
    <row r="2015" spans="1:45" s="140" customFormat="1">
      <c r="A2015" s="142"/>
      <c r="B2015" s="194"/>
      <c r="C2015" s="163"/>
      <c r="D2015" s="164"/>
      <c r="H2015" s="165"/>
      <c r="M2015" s="165"/>
      <c r="N2015" s="165"/>
      <c r="AQ2015" s="151"/>
      <c r="AS2015" s="151"/>
    </row>
    <row r="2016" spans="1:45" s="140" customFormat="1">
      <c r="A2016" s="142"/>
      <c r="B2016" s="194"/>
      <c r="C2016" s="163"/>
      <c r="D2016" s="164"/>
      <c r="H2016" s="165"/>
      <c r="M2016" s="165"/>
      <c r="N2016" s="165"/>
      <c r="AQ2016" s="151"/>
      <c r="AS2016" s="151"/>
    </row>
    <row r="2017" spans="1:45" s="140" customFormat="1">
      <c r="A2017" s="142"/>
      <c r="B2017" s="194"/>
      <c r="C2017" s="163"/>
      <c r="D2017" s="164"/>
      <c r="H2017" s="165"/>
      <c r="M2017" s="165"/>
      <c r="N2017" s="165"/>
      <c r="AQ2017" s="151"/>
      <c r="AS2017" s="151"/>
    </row>
    <row r="2018" spans="1:45" s="140" customFormat="1">
      <c r="A2018" s="142"/>
      <c r="B2018" s="194"/>
      <c r="C2018" s="163"/>
      <c r="D2018" s="164"/>
      <c r="H2018" s="165"/>
      <c r="M2018" s="165"/>
      <c r="N2018" s="165"/>
      <c r="AQ2018" s="151"/>
      <c r="AS2018" s="151"/>
    </row>
    <row r="2019" spans="1:45" s="140" customFormat="1">
      <c r="A2019" s="142"/>
      <c r="B2019" s="194"/>
      <c r="C2019" s="163"/>
      <c r="D2019" s="164"/>
      <c r="H2019" s="165"/>
      <c r="M2019" s="165"/>
      <c r="N2019" s="165"/>
      <c r="AQ2019" s="151"/>
      <c r="AS2019" s="151"/>
    </row>
    <row r="2020" spans="1:45" s="140" customFormat="1">
      <c r="A2020" s="142"/>
      <c r="B2020" s="194"/>
      <c r="C2020" s="163"/>
      <c r="D2020" s="164"/>
      <c r="H2020" s="165"/>
      <c r="M2020" s="165"/>
      <c r="N2020" s="165"/>
      <c r="AQ2020" s="151"/>
      <c r="AS2020" s="151"/>
    </row>
    <row r="2021" spans="1:45" s="140" customFormat="1">
      <c r="A2021" s="142"/>
      <c r="B2021" s="194"/>
      <c r="C2021" s="163"/>
      <c r="D2021" s="164"/>
      <c r="H2021" s="165"/>
      <c r="M2021" s="165"/>
      <c r="N2021" s="165"/>
      <c r="AQ2021" s="151"/>
      <c r="AS2021" s="151"/>
    </row>
    <row r="2022" spans="1:45" s="140" customFormat="1">
      <c r="A2022" s="142"/>
      <c r="B2022" s="194"/>
      <c r="C2022" s="163"/>
      <c r="D2022" s="164"/>
      <c r="H2022" s="165"/>
      <c r="M2022" s="165"/>
      <c r="N2022" s="165"/>
      <c r="AQ2022" s="151"/>
      <c r="AS2022" s="151"/>
    </row>
    <row r="2023" spans="1:45" s="140" customFormat="1">
      <c r="A2023" s="142"/>
      <c r="B2023" s="194"/>
      <c r="C2023" s="163"/>
      <c r="D2023" s="164"/>
      <c r="H2023" s="165"/>
      <c r="M2023" s="165"/>
      <c r="N2023" s="165"/>
      <c r="AQ2023" s="151"/>
      <c r="AS2023" s="151"/>
    </row>
    <row r="2024" spans="1:45" s="140" customFormat="1">
      <c r="A2024" s="142"/>
      <c r="B2024" s="194"/>
      <c r="C2024" s="163"/>
      <c r="D2024" s="164"/>
      <c r="H2024" s="165"/>
      <c r="M2024" s="165"/>
      <c r="N2024" s="165"/>
      <c r="AQ2024" s="151"/>
      <c r="AS2024" s="151"/>
    </row>
    <row r="2025" spans="1:45" s="140" customFormat="1">
      <c r="A2025" s="142"/>
      <c r="B2025" s="194"/>
      <c r="C2025" s="163"/>
      <c r="D2025" s="164"/>
      <c r="H2025" s="165"/>
      <c r="M2025" s="165"/>
      <c r="N2025" s="165"/>
      <c r="AQ2025" s="151"/>
      <c r="AS2025" s="151"/>
    </row>
    <row r="2026" spans="1:45" s="140" customFormat="1">
      <c r="A2026" s="142"/>
      <c r="B2026" s="194"/>
      <c r="C2026" s="163"/>
      <c r="D2026" s="164"/>
      <c r="H2026" s="165"/>
      <c r="M2026" s="165"/>
      <c r="N2026" s="165"/>
      <c r="AQ2026" s="151"/>
      <c r="AS2026" s="151"/>
    </row>
    <row r="2027" spans="1:45" s="140" customFormat="1">
      <c r="A2027" s="142"/>
      <c r="B2027" s="194"/>
      <c r="C2027" s="163"/>
      <c r="D2027" s="164"/>
      <c r="H2027" s="165"/>
      <c r="M2027" s="165"/>
      <c r="N2027" s="165"/>
      <c r="AQ2027" s="151"/>
      <c r="AS2027" s="151"/>
    </row>
    <row r="2028" spans="1:45" s="140" customFormat="1">
      <c r="A2028" s="142"/>
      <c r="B2028" s="194"/>
      <c r="C2028" s="163"/>
      <c r="D2028" s="164"/>
      <c r="H2028" s="165"/>
      <c r="M2028" s="165"/>
      <c r="N2028" s="165"/>
      <c r="AQ2028" s="151"/>
      <c r="AS2028" s="151"/>
    </row>
    <row r="2029" spans="1:45" s="140" customFormat="1">
      <c r="A2029" s="142"/>
      <c r="B2029" s="194"/>
      <c r="C2029" s="163"/>
      <c r="D2029" s="164"/>
      <c r="H2029" s="165"/>
      <c r="M2029" s="165"/>
      <c r="N2029" s="165"/>
      <c r="AQ2029" s="151"/>
      <c r="AS2029" s="151"/>
    </row>
    <row r="2030" spans="1:45" s="140" customFormat="1">
      <c r="A2030" s="142"/>
      <c r="B2030" s="194"/>
      <c r="C2030" s="163"/>
      <c r="D2030" s="164"/>
      <c r="H2030" s="165"/>
      <c r="M2030" s="165"/>
      <c r="N2030" s="165"/>
      <c r="AQ2030" s="151"/>
      <c r="AS2030" s="151"/>
    </row>
    <row r="2031" spans="1:45" s="140" customFormat="1">
      <c r="A2031" s="142"/>
      <c r="B2031" s="194"/>
      <c r="C2031" s="163"/>
      <c r="D2031" s="164"/>
      <c r="H2031" s="165"/>
      <c r="M2031" s="165"/>
      <c r="N2031" s="165"/>
      <c r="AQ2031" s="151"/>
      <c r="AS2031" s="151"/>
    </row>
    <row r="2032" spans="1:45" s="140" customFormat="1">
      <c r="A2032" s="142"/>
      <c r="B2032" s="194"/>
      <c r="C2032" s="163"/>
      <c r="D2032" s="164"/>
      <c r="H2032" s="165"/>
      <c r="M2032" s="165"/>
      <c r="N2032" s="165"/>
      <c r="AQ2032" s="151"/>
      <c r="AS2032" s="151"/>
    </row>
    <row r="2033" spans="1:45" s="140" customFormat="1">
      <c r="A2033" s="142"/>
      <c r="B2033" s="194"/>
      <c r="C2033" s="163"/>
      <c r="D2033" s="164"/>
      <c r="H2033" s="165"/>
      <c r="M2033" s="165"/>
      <c r="N2033" s="165"/>
      <c r="AQ2033" s="151"/>
      <c r="AS2033" s="151"/>
    </row>
    <row r="2034" spans="1:45" s="140" customFormat="1">
      <c r="A2034" s="142"/>
      <c r="B2034" s="194"/>
      <c r="C2034" s="163"/>
      <c r="D2034" s="164"/>
      <c r="H2034" s="165"/>
      <c r="M2034" s="165"/>
      <c r="N2034" s="165"/>
      <c r="AQ2034" s="151"/>
      <c r="AS2034" s="151"/>
    </row>
    <row r="2035" spans="1:45" s="140" customFormat="1">
      <c r="A2035" s="142"/>
      <c r="B2035" s="194"/>
      <c r="C2035" s="163"/>
      <c r="D2035" s="164"/>
      <c r="H2035" s="165"/>
      <c r="M2035" s="165"/>
      <c r="N2035" s="165"/>
      <c r="AQ2035" s="151"/>
      <c r="AS2035" s="151"/>
    </row>
    <row r="2036" spans="1:45" s="140" customFormat="1">
      <c r="A2036" s="142"/>
      <c r="B2036" s="194"/>
      <c r="C2036" s="163"/>
      <c r="D2036" s="164"/>
      <c r="H2036" s="165"/>
      <c r="M2036" s="165"/>
      <c r="N2036" s="165"/>
      <c r="AQ2036" s="151"/>
      <c r="AS2036" s="151"/>
    </row>
    <row r="2037" spans="1:45" s="140" customFormat="1">
      <c r="A2037" s="142"/>
      <c r="B2037" s="194"/>
      <c r="C2037" s="163"/>
      <c r="D2037" s="164"/>
      <c r="H2037" s="165"/>
      <c r="M2037" s="165"/>
      <c r="N2037" s="165"/>
      <c r="AQ2037" s="151"/>
      <c r="AS2037" s="151"/>
    </row>
    <row r="2038" spans="1:45" s="140" customFormat="1">
      <c r="A2038" s="142"/>
      <c r="B2038" s="194"/>
      <c r="C2038" s="163"/>
      <c r="D2038" s="164"/>
      <c r="H2038" s="165"/>
      <c r="M2038" s="165"/>
      <c r="N2038" s="165"/>
      <c r="AQ2038" s="151"/>
      <c r="AS2038" s="151"/>
    </row>
    <row r="2039" spans="1:45" s="140" customFormat="1">
      <c r="A2039" s="142"/>
      <c r="B2039" s="194"/>
      <c r="C2039" s="163"/>
      <c r="D2039" s="164"/>
      <c r="H2039" s="165"/>
      <c r="M2039" s="165"/>
      <c r="N2039" s="165"/>
      <c r="AQ2039" s="151"/>
      <c r="AS2039" s="151"/>
    </row>
    <row r="2040" spans="1:45" s="140" customFormat="1">
      <c r="A2040" s="142"/>
      <c r="B2040" s="194"/>
      <c r="C2040" s="163"/>
      <c r="D2040" s="164"/>
      <c r="H2040" s="165"/>
      <c r="M2040" s="165"/>
      <c r="N2040" s="165"/>
      <c r="AQ2040" s="151"/>
      <c r="AS2040" s="151"/>
    </row>
    <row r="2041" spans="1:45" s="140" customFormat="1">
      <c r="A2041" s="142"/>
      <c r="B2041" s="194"/>
      <c r="C2041" s="163"/>
      <c r="D2041" s="164"/>
      <c r="H2041" s="165"/>
      <c r="M2041" s="165"/>
      <c r="N2041" s="165"/>
      <c r="AQ2041" s="151"/>
      <c r="AS2041" s="151"/>
    </row>
    <row r="2042" spans="1:45" s="140" customFormat="1">
      <c r="A2042" s="142"/>
      <c r="B2042" s="194"/>
      <c r="C2042" s="163"/>
      <c r="D2042" s="164"/>
      <c r="H2042" s="165"/>
      <c r="M2042" s="165"/>
      <c r="N2042" s="165"/>
      <c r="AQ2042" s="151"/>
      <c r="AS2042" s="151"/>
    </row>
    <row r="2043" spans="1:45" s="140" customFormat="1">
      <c r="A2043" s="142"/>
      <c r="B2043" s="194"/>
      <c r="C2043" s="163"/>
      <c r="D2043" s="164"/>
      <c r="H2043" s="165"/>
      <c r="M2043" s="165"/>
      <c r="N2043" s="165"/>
      <c r="AQ2043" s="151"/>
      <c r="AS2043" s="151"/>
    </row>
    <row r="2044" spans="1:45" s="140" customFormat="1">
      <c r="A2044" s="142"/>
      <c r="B2044" s="194"/>
      <c r="C2044" s="163"/>
      <c r="D2044" s="164"/>
      <c r="H2044" s="165"/>
      <c r="M2044" s="165"/>
      <c r="N2044" s="165"/>
      <c r="AQ2044" s="151"/>
      <c r="AS2044" s="151"/>
    </row>
    <row r="2045" spans="1:45" s="140" customFormat="1">
      <c r="A2045" s="142"/>
      <c r="B2045" s="194"/>
      <c r="C2045" s="163"/>
      <c r="D2045" s="164"/>
      <c r="H2045" s="165"/>
      <c r="M2045" s="165"/>
      <c r="N2045" s="165"/>
      <c r="AQ2045" s="151"/>
      <c r="AS2045" s="151"/>
    </row>
    <row r="2046" spans="1:45" s="140" customFormat="1">
      <c r="A2046" s="142"/>
      <c r="B2046" s="194"/>
      <c r="C2046" s="163"/>
      <c r="D2046" s="164"/>
      <c r="H2046" s="165"/>
      <c r="M2046" s="165"/>
      <c r="N2046" s="165"/>
      <c r="AQ2046" s="151"/>
      <c r="AS2046" s="151"/>
    </row>
    <row r="2047" spans="1:45" s="140" customFormat="1">
      <c r="A2047" s="142"/>
      <c r="B2047" s="194"/>
      <c r="C2047" s="163"/>
      <c r="D2047" s="164"/>
      <c r="H2047" s="165"/>
      <c r="M2047" s="165"/>
      <c r="N2047" s="165"/>
      <c r="AQ2047" s="151"/>
      <c r="AS2047" s="151"/>
    </row>
    <row r="2048" spans="1:45" s="140" customFormat="1">
      <c r="A2048" s="142"/>
      <c r="B2048" s="194"/>
      <c r="C2048" s="163"/>
      <c r="D2048" s="164"/>
      <c r="H2048" s="165"/>
      <c r="M2048" s="165"/>
      <c r="N2048" s="165"/>
      <c r="AQ2048" s="151"/>
      <c r="AS2048" s="151"/>
    </row>
    <row r="2049" spans="1:45" s="140" customFormat="1">
      <c r="A2049" s="142"/>
      <c r="B2049" s="194"/>
      <c r="C2049" s="163"/>
      <c r="D2049" s="164"/>
      <c r="H2049" s="165"/>
      <c r="M2049" s="165"/>
      <c r="N2049" s="165"/>
      <c r="AQ2049" s="151"/>
      <c r="AS2049" s="151"/>
    </row>
    <row r="2050" spans="1:45" s="140" customFormat="1">
      <c r="A2050" s="142"/>
      <c r="B2050" s="194"/>
      <c r="C2050" s="163"/>
      <c r="D2050" s="164"/>
      <c r="H2050" s="165"/>
      <c r="M2050" s="165"/>
      <c r="N2050" s="165"/>
      <c r="AQ2050" s="151"/>
      <c r="AS2050" s="151"/>
    </row>
    <row r="2051" spans="1:45" s="140" customFormat="1">
      <c r="A2051" s="142"/>
      <c r="B2051" s="194"/>
      <c r="C2051" s="163"/>
      <c r="D2051" s="164"/>
      <c r="H2051" s="165"/>
      <c r="M2051" s="165"/>
      <c r="N2051" s="165"/>
      <c r="AQ2051" s="151"/>
      <c r="AS2051" s="151"/>
    </row>
    <row r="2052" spans="1:45" s="140" customFormat="1">
      <c r="A2052" s="142"/>
      <c r="B2052" s="194"/>
      <c r="C2052" s="163"/>
      <c r="D2052" s="164"/>
      <c r="H2052" s="165"/>
      <c r="M2052" s="165"/>
      <c r="N2052" s="165"/>
      <c r="AQ2052" s="151"/>
      <c r="AS2052" s="151"/>
    </row>
    <row r="2053" spans="1:45" s="140" customFormat="1">
      <c r="A2053" s="142"/>
      <c r="B2053" s="194"/>
      <c r="C2053" s="163"/>
      <c r="D2053" s="164"/>
      <c r="H2053" s="165"/>
      <c r="M2053" s="165"/>
      <c r="N2053" s="165"/>
      <c r="AQ2053" s="151"/>
      <c r="AS2053" s="151"/>
    </row>
    <row r="2054" spans="1:45" s="140" customFormat="1">
      <c r="A2054" s="142"/>
      <c r="B2054" s="194"/>
      <c r="C2054" s="163"/>
      <c r="D2054" s="164"/>
      <c r="H2054" s="165"/>
      <c r="M2054" s="165"/>
      <c r="N2054" s="165"/>
      <c r="AQ2054" s="151"/>
      <c r="AS2054" s="151"/>
    </row>
    <row r="2055" spans="1:45" s="140" customFormat="1">
      <c r="A2055" s="142"/>
      <c r="B2055" s="194"/>
      <c r="C2055" s="163"/>
      <c r="D2055" s="164"/>
      <c r="H2055" s="165"/>
      <c r="M2055" s="165"/>
      <c r="N2055" s="165"/>
      <c r="AQ2055" s="151"/>
      <c r="AS2055" s="151"/>
    </row>
    <row r="2056" spans="1:45" s="140" customFormat="1">
      <c r="A2056" s="142"/>
      <c r="B2056" s="194"/>
      <c r="C2056" s="163"/>
      <c r="D2056" s="164"/>
      <c r="H2056" s="165"/>
      <c r="M2056" s="165"/>
      <c r="N2056" s="165"/>
      <c r="AQ2056" s="151"/>
      <c r="AS2056" s="151"/>
    </row>
    <row r="2057" spans="1:45" s="140" customFormat="1">
      <c r="A2057" s="142"/>
      <c r="B2057" s="194"/>
      <c r="C2057" s="163"/>
      <c r="D2057" s="164"/>
      <c r="H2057" s="165"/>
      <c r="M2057" s="165"/>
      <c r="N2057" s="165"/>
      <c r="AQ2057" s="151"/>
      <c r="AS2057" s="151"/>
    </row>
    <row r="2058" spans="1:45" s="140" customFormat="1">
      <c r="A2058" s="142"/>
      <c r="B2058" s="194"/>
      <c r="C2058" s="163"/>
      <c r="D2058" s="164"/>
      <c r="H2058" s="165"/>
      <c r="M2058" s="165"/>
      <c r="N2058" s="165"/>
      <c r="AQ2058" s="151"/>
      <c r="AS2058" s="151"/>
    </row>
    <row r="2059" spans="1:45" s="140" customFormat="1">
      <c r="A2059" s="142"/>
      <c r="B2059" s="194"/>
      <c r="C2059" s="163"/>
      <c r="D2059" s="164"/>
      <c r="H2059" s="165"/>
      <c r="M2059" s="165"/>
      <c r="N2059" s="165"/>
      <c r="AQ2059" s="151"/>
      <c r="AS2059" s="151"/>
    </row>
    <row r="2060" spans="1:45" s="140" customFormat="1">
      <c r="A2060" s="142"/>
      <c r="B2060" s="194"/>
      <c r="C2060" s="163"/>
      <c r="D2060" s="164"/>
      <c r="H2060" s="165"/>
      <c r="M2060" s="165"/>
      <c r="N2060" s="165"/>
      <c r="AQ2060" s="151"/>
      <c r="AS2060" s="151"/>
    </row>
    <row r="2061" spans="1:45" s="140" customFormat="1">
      <c r="A2061" s="142"/>
      <c r="B2061" s="194"/>
      <c r="C2061" s="163"/>
      <c r="D2061" s="164"/>
      <c r="H2061" s="165"/>
      <c r="M2061" s="165"/>
      <c r="N2061" s="165"/>
      <c r="AQ2061" s="151"/>
      <c r="AS2061" s="151"/>
    </row>
    <row r="2062" spans="1:45" s="140" customFormat="1">
      <c r="A2062" s="142"/>
      <c r="B2062" s="194"/>
      <c r="C2062" s="163"/>
      <c r="D2062" s="164"/>
      <c r="H2062" s="165"/>
      <c r="M2062" s="165"/>
      <c r="N2062" s="165"/>
      <c r="AQ2062" s="151"/>
      <c r="AS2062" s="151"/>
    </row>
    <row r="2063" spans="1:45" s="140" customFormat="1">
      <c r="A2063" s="142"/>
      <c r="B2063" s="194"/>
      <c r="C2063" s="163"/>
      <c r="D2063" s="164"/>
      <c r="H2063" s="165"/>
      <c r="M2063" s="165"/>
      <c r="N2063" s="165"/>
      <c r="AQ2063" s="151"/>
      <c r="AS2063" s="151"/>
    </row>
    <row r="2064" spans="1:45" s="140" customFormat="1">
      <c r="A2064" s="142"/>
      <c r="B2064" s="194"/>
      <c r="C2064" s="163"/>
      <c r="D2064" s="164"/>
      <c r="H2064" s="165"/>
      <c r="M2064" s="165"/>
      <c r="N2064" s="165"/>
      <c r="AQ2064" s="151"/>
      <c r="AS2064" s="151"/>
    </row>
    <row r="2065" spans="1:45" s="140" customFormat="1">
      <c r="A2065" s="142"/>
      <c r="B2065" s="194"/>
      <c r="C2065" s="163"/>
      <c r="D2065" s="164"/>
      <c r="H2065" s="165"/>
      <c r="M2065" s="165"/>
      <c r="N2065" s="165"/>
      <c r="AQ2065" s="151"/>
      <c r="AS2065" s="151"/>
    </row>
    <row r="2066" spans="1:45" s="140" customFormat="1">
      <c r="A2066" s="142"/>
      <c r="B2066" s="194"/>
      <c r="C2066" s="163"/>
      <c r="D2066" s="164"/>
      <c r="H2066" s="165"/>
      <c r="M2066" s="165"/>
      <c r="N2066" s="165"/>
      <c r="AQ2066" s="151"/>
      <c r="AS2066" s="151"/>
    </row>
    <row r="2067" spans="1:45" s="140" customFormat="1">
      <c r="A2067" s="142"/>
      <c r="B2067" s="194"/>
      <c r="C2067" s="163"/>
      <c r="D2067" s="164"/>
      <c r="H2067" s="165"/>
      <c r="M2067" s="165"/>
      <c r="N2067" s="165"/>
      <c r="AQ2067" s="151"/>
      <c r="AS2067" s="151"/>
    </row>
    <row r="2068" spans="1:45" s="140" customFormat="1">
      <c r="A2068" s="142"/>
      <c r="B2068" s="194"/>
      <c r="C2068" s="163"/>
      <c r="D2068" s="164"/>
      <c r="H2068" s="165"/>
      <c r="M2068" s="165"/>
      <c r="N2068" s="165"/>
      <c r="AQ2068" s="151"/>
      <c r="AS2068" s="151"/>
    </row>
    <row r="2069" spans="1:45" s="140" customFormat="1">
      <c r="A2069" s="142"/>
      <c r="B2069" s="194"/>
      <c r="C2069" s="163"/>
      <c r="D2069" s="164"/>
      <c r="H2069" s="165"/>
      <c r="M2069" s="165"/>
      <c r="N2069" s="165"/>
      <c r="AQ2069" s="151"/>
      <c r="AS2069" s="151"/>
    </row>
    <row r="2070" spans="1:45" s="140" customFormat="1">
      <c r="A2070" s="142"/>
      <c r="B2070" s="194"/>
      <c r="C2070" s="163"/>
      <c r="D2070" s="164"/>
      <c r="H2070" s="165"/>
      <c r="M2070" s="165"/>
      <c r="N2070" s="165"/>
      <c r="AQ2070" s="151"/>
      <c r="AS2070" s="151"/>
    </row>
    <row r="2071" spans="1:45" s="140" customFormat="1">
      <c r="A2071" s="142"/>
      <c r="B2071" s="194"/>
      <c r="C2071" s="163"/>
      <c r="D2071" s="164"/>
      <c r="H2071" s="165"/>
      <c r="M2071" s="165"/>
      <c r="N2071" s="165"/>
      <c r="AQ2071" s="151"/>
      <c r="AS2071" s="151"/>
    </row>
    <row r="2072" spans="1:45" s="140" customFormat="1">
      <c r="A2072" s="142"/>
      <c r="B2072" s="194"/>
      <c r="C2072" s="163"/>
      <c r="D2072" s="164"/>
      <c r="H2072" s="165"/>
      <c r="M2072" s="165"/>
      <c r="N2072" s="165"/>
      <c r="AQ2072" s="151"/>
      <c r="AS2072" s="151"/>
    </row>
    <row r="2073" spans="1:45" s="140" customFormat="1">
      <c r="A2073" s="142"/>
      <c r="B2073" s="194"/>
      <c r="C2073" s="163"/>
      <c r="D2073" s="164"/>
      <c r="H2073" s="165"/>
      <c r="M2073" s="165"/>
      <c r="N2073" s="165"/>
      <c r="AQ2073" s="151"/>
      <c r="AS2073" s="151"/>
    </row>
    <row r="2074" spans="1:45" s="140" customFormat="1">
      <c r="A2074" s="142"/>
      <c r="B2074" s="194"/>
      <c r="C2074" s="163"/>
      <c r="D2074" s="164"/>
      <c r="H2074" s="165"/>
      <c r="M2074" s="165"/>
      <c r="N2074" s="165"/>
      <c r="AQ2074" s="151"/>
      <c r="AS2074" s="151"/>
    </row>
    <row r="2075" spans="1:45" s="140" customFormat="1">
      <c r="A2075" s="142"/>
      <c r="B2075" s="194"/>
      <c r="C2075" s="163"/>
      <c r="D2075" s="164"/>
      <c r="H2075" s="165"/>
      <c r="M2075" s="165"/>
      <c r="N2075" s="165"/>
      <c r="AQ2075" s="151"/>
      <c r="AS2075" s="151"/>
    </row>
    <row r="2076" spans="1:45" s="140" customFormat="1">
      <c r="A2076" s="142"/>
      <c r="B2076" s="194"/>
      <c r="C2076" s="163"/>
      <c r="D2076" s="164"/>
      <c r="H2076" s="165"/>
      <c r="M2076" s="165"/>
      <c r="N2076" s="165"/>
      <c r="AQ2076" s="151"/>
      <c r="AS2076" s="151"/>
    </row>
    <row r="2077" spans="1:45" s="140" customFormat="1">
      <c r="A2077" s="142"/>
      <c r="B2077" s="194"/>
      <c r="C2077" s="163"/>
      <c r="D2077" s="164"/>
      <c r="H2077" s="165"/>
      <c r="M2077" s="165"/>
      <c r="N2077" s="165"/>
      <c r="AQ2077" s="151"/>
      <c r="AS2077" s="151"/>
    </row>
    <row r="2078" spans="1:45" s="140" customFormat="1">
      <c r="A2078" s="142"/>
      <c r="B2078" s="194"/>
      <c r="C2078" s="163"/>
      <c r="D2078" s="164"/>
      <c r="H2078" s="165"/>
      <c r="M2078" s="165"/>
      <c r="N2078" s="165"/>
      <c r="AQ2078" s="151"/>
      <c r="AS2078" s="151"/>
    </row>
    <row r="2079" spans="1:45" s="140" customFormat="1">
      <c r="A2079" s="142"/>
      <c r="B2079" s="194"/>
      <c r="C2079" s="163"/>
      <c r="D2079" s="164"/>
      <c r="H2079" s="165"/>
      <c r="M2079" s="165"/>
      <c r="N2079" s="165"/>
      <c r="AQ2079" s="151"/>
      <c r="AS2079" s="151"/>
    </row>
    <row r="2080" spans="1:45" s="140" customFormat="1">
      <c r="A2080" s="142"/>
      <c r="B2080" s="194"/>
      <c r="C2080" s="163"/>
      <c r="D2080" s="164"/>
      <c r="H2080" s="165"/>
      <c r="M2080" s="165"/>
      <c r="N2080" s="165"/>
      <c r="AQ2080" s="151"/>
      <c r="AS2080" s="151"/>
    </row>
    <row r="2081" spans="1:45" s="140" customFormat="1">
      <c r="A2081" s="142"/>
      <c r="B2081" s="194"/>
      <c r="C2081" s="163"/>
      <c r="D2081" s="164"/>
      <c r="H2081" s="165"/>
      <c r="M2081" s="165"/>
      <c r="N2081" s="165"/>
      <c r="AQ2081" s="151"/>
      <c r="AS2081" s="151"/>
    </row>
    <row r="2082" spans="1:45" s="140" customFormat="1">
      <c r="A2082" s="142"/>
      <c r="B2082" s="194"/>
      <c r="C2082" s="163"/>
      <c r="D2082" s="164"/>
      <c r="H2082" s="165"/>
      <c r="M2082" s="165"/>
      <c r="N2082" s="165"/>
      <c r="AQ2082" s="151"/>
      <c r="AS2082" s="151"/>
    </row>
    <row r="2083" spans="1:45" s="140" customFormat="1">
      <c r="A2083" s="142"/>
      <c r="B2083" s="194"/>
      <c r="C2083" s="163"/>
      <c r="D2083" s="164"/>
      <c r="H2083" s="165"/>
      <c r="M2083" s="165"/>
      <c r="N2083" s="165"/>
      <c r="AQ2083" s="151"/>
      <c r="AS2083" s="151"/>
    </row>
    <row r="2084" spans="1:45" s="140" customFormat="1">
      <c r="A2084" s="142"/>
      <c r="B2084" s="194"/>
      <c r="C2084" s="163"/>
      <c r="D2084" s="164"/>
      <c r="H2084" s="165"/>
      <c r="M2084" s="165"/>
      <c r="N2084" s="165"/>
      <c r="AQ2084" s="151"/>
      <c r="AS2084" s="151"/>
    </row>
    <row r="2085" spans="1:45" s="140" customFormat="1">
      <c r="A2085" s="142"/>
      <c r="B2085" s="194"/>
      <c r="C2085" s="163"/>
      <c r="D2085" s="164"/>
      <c r="H2085" s="165"/>
      <c r="M2085" s="165"/>
      <c r="N2085" s="165"/>
      <c r="AQ2085" s="151"/>
      <c r="AS2085" s="151"/>
    </row>
    <row r="2086" spans="1:45" s="140" customFormat="1">
      <c r="A2086" s="142"/>
      <c r="B2086" s="194"/>
      <c r="C2086" s="163"/>
      <c r="D2086" s="164"/>
      <c r="H2086" s="165"/>
      <c r="M2086" s="165"/>
      <c r="N2086" s="165"/>
      <c r="AQ2086" s="151"/>
      <c r="AS2086" s="151"/>
    </row>
    <row r="2087" spans="1:45" s="140" customFormat="1">
      <c r="A2087" s="142"/>
      <c r="B2087" s="194"/>
      <c r="C2087" s="163"/>
      <c r="D2087" s="164"/>
      <c r="H2087" s="165"/>
      <c r="M2087" s="165"/>
      <c r="N2087" s="165"/>
      <c r="AQ2087" s="151"/>
      <c r="AS2087" s="151"/>
    </row>
    <row r="2088" spans="1:45" s="140" customFormat="1">
      <c r="A2088" s="142"/>
      <c r="B2088" s="194"/>
      <c r="C2088" s="163"/>
      <c r="D2088" s="164"/>
      <c r="H2088" s="165"/>
      <c r="M2088" s="165"/>
      <c r="N2088" s="165"/>
      <c r="AQ2088" s="151"/>
      <c r="AS2088" s="151"/>
    </row>
    <row r="2089" spans="1:45" s="140" customFormat="1">
      <c r="A2089" s="142"/>
      <c r="B2089" s="194"/>
      <c r="C2089" s="163"/>
      <c r="D2089" s="164"/>
      <c r="H2089" s="165"/>
      <c r="M2089" s="165"/>
      <c r="N2089" s="165"/>
      <c r="AQ2089" s="151"/>
      <c r="AS2089" s="151"/>
    </row>
    <row r="2090" spans="1:45" s="140" customFormat="1">
      <c r="A2090" s="142"/>
      <c r="B2090" s="194"/>
      <c r="C2090" s="163"/>
      <c r="D2090" s="164"/>
      <c r="H2090" s="165"/>
      <c r="M2090" s="165"/>
      <c r="N2090" s="165"/>
      <c r="AQ2090" s="151"/>
      <c r="AS2090" s="151"/>
    </row>
    <row r="2091" spans="1:45" s="140" customFormat="1">
      <c r="A2091" s="142"/>
      <c r="B2091" s="194"/>
      <c r="C2091" s="163"/>
      <c r="D2091" s="164"/>
      <c r="H2091" s="165"/>
      <c r="M2091" s="165"/>
      <c r="N2091" s="165"/>
      <c r="AQ2091" s="151"/>
      <c r="AS2091" s="151"/>
    </row>
    <row r="2092" spans="1:45" s="140" customFormat="1">
      <c r="A2092" s="142"/>
      <c r="B2092" s="194"/>
      <c r="C2092" s="163"/>
      <c r="D2092" s="164"/>
      <c r="H2092" s="165"/>
      <c r="M2092" s="165"/>
      <c r="N2092" s="165"/>
      <c r="AQ2092" s="151"/>
      <c r="AS2092" s="151"/>
    </row>
    <row r="2093" spans="1:45" s="140" customFormat="1">
      <c r="A2093" s="142"/>
      <c r="B2093" s="194"/>
      <c r="C2093" s="163"/>
      <c r="D2093" s="164"/>
      <c r="H2093" s="165"/>
      <c r="M2093" s="165"/>
      <c r="N2093" s="165"/>
      <c r="AQ2093" s="151"/>
      <c r="AS2093" s="151"/>
    </row>
    <row r="2094" spans="1:45" s="140" customFormat="1">
      <c r="A2094" s="142"/>
      <c r="B2094" s="194"/>
      <c r="C2094" s="163"/>
      <c r="D2094" s="164"/>
      <c r="H2094" s="165"/>
      <c r="M2094" s="165"/>
      <c r="N2094" s="165"/>
      <c r="AQ2094" s="151"/>
      <c r="AS2094" s="151"/>
    </row>
    <row r="2095" spans="1:45" s="140" customFormat="1">
      <c r="A2095" s="142"/>
      <c r="B2095" s="194"/>
      <c r="C2095" s="163"/>
      <c r="D2095" s="164"/>
      <c r="H2095" s="165"/>
      <c r="M2095" s="165"/>
      <c r="N2095" s="165"/>
      <c r="AQ2095" s="151"/>
      <c r="AS2095" s="151"/>
    </row>
    <row r="2096" spans="1:45" s="140" customFormat="1">
      <c r="A2096" s="142"/>
      <c r="B2096" s="194"/>
      <c r="C2096" s="163"/>
      <c r="D2096" s="164"/>
      <c r="H2096" s="165"/>
      <c r="M2096" s="165"/>
      <c r="N2096" s="165"/>
      <c r="AQ2096" s="151"/>
      <c r="AS2096" s="151"/>
    </row>
    <row r="2097" spans="1:45" s="140" customFormat="1">
      <c r="A2097" s="142"/>
      <c r="B2097" s="194"/>
      <c r="C2097" s="163"/>
      <c r="D2097" s="164"/>
      <c r="H2097" s="165"/>
      <c r="M2097" s="165"/>
      <c r="N2097" s="165"/>
      <c r="AQ2097" s="151"/>
      <c r="AS2097" s="151"/>
    </row>
    <row r="2098" spans="1:45" s="140" customFormat="1">
      <c r="A2098" s="142"/>
      <c r="B2098" s="194"/>
      <c r="C2098" s="163"/>
      <c r="D2098" s="164"/>
      <c r="H2098" s="165"/>
      <c r="M2098" s="165"/>
      <c r="N2098" s="165"/>
      <c r="AQ2098" s="151"/>
      <c r="AS2098" s="151"/>
    </row>
    <row r="2099" spans="1:45" s="140" customFormat="1">
      <c r="A2099" s="142"/>
      <c r="B2099" s="194"/>
      <c r="C2099" s="163"/>
      <c r="D2099" s="164"/>
      <c r="H2099" s="165"/>
      <c r="M2099" s="165"/>
      <c r="N2099" s="165"/>
      <c r="AQ2099" s="151"/>
      <c r="AS2099" s="151"/>
    </row>
    <row r="2100" spans="1:45" s="140" customFormat="1">
      <c r="A2100" s="142"/>
      <c r="B2100" s="194"/>
      <c r="C2100" s="163"/>
      <c r="D2100" s="164"/>
      <c r="H2100" s="165"/>
      <c r="M2100" s="165"/>
      <c r="N2100" s="165"/>
      <c r="AQ2100" s="151"/>
      <c r="AS2100" s="151"/>
    </row>
    <row r="2101" spans="1:45" s="140" customFormat="1">
      <c r="A2101" s="142"/>
      <c r="B2101" s="194"/>
      <c r="C2101" s="163"/>
      <c r="D2101" s="164"/>
      <c r="H2101" s="165"/>
      <c r="M2101" s="165"/>
      <c r="N2101" s="165"/>
      <c r="AQ2101" s="151"/>
      <c r="AS2101" s="151"/>
    </row>
    <row r="2102" spans="1:45" s="140" customFormat="1">
      <c r="A2102" s="142"/>
      <c r="B2102" s="194"/>
      <c r="C2102" s="163"/>
      <c r="D2102" s="164"/>
      <c r="H2102" s="165"/>
      <c r="M2102" s="165"/>
      <c r="N2102" s="165"/>
      <c r="AQ2102" s="151"/>
      <c r="AS2102" s="151"/>
    </row>
    <row r="2103" spans="1:45" s="140" customFormat="1">
      <c r="A2103" s="142"/>
      <c r="B2103" s="194"/>
      <c r="C2103" s="163"/>
      <c r="D2103" s="164"/>
      <c r="H2103" s="165"/>
      <c r="M2103" s="165"/>
      <c r="N2103" s="165"/>
      <c r="AQ2103" s="151"/>
      <c r="AS2103" s="151"/>
    </row>
    <row r="2104" spans="1:45" s="140" customFormat="1">
      <c r="A2104" s="142"/>
      <c r="B2104" s="194"/>
      <c r="C2104" s="163"/>
      <c r="D2104" s="164"/>
      <c r="H2104" s="165"/>
      <c r="M2104" s="165"/>
      <c r="N2104" s="165"/>
      <c r="AQ2104" s="151"/>
      <c r="AS2104" s="151"/>
    </row>
    <row r="2105" spans="1:45" s="140" customFormat="1">
      <c r="A2105" s="142"/>
      <c r="B2105" s="194"/>
      <c r="C2105" s="163"/>
      <c r="D2105" s="164"/>
      <c r="H2105" s="165"/>
      <c r="M2105" s="165"/>
      <c r="N2105" s="165"/>
      <c r="AQ2105" s="151"/>
      <c r="AS2105" s="151"/>
    </row>
    <row r="2106" spans="1:45" s="140" customFormat="1">
      <c r="A2106" s="142"/>
      <c r="B2106" s="194"/>
      <c r="C2106" s="163"/>
      <c r="D2106" s="164"/>
      <c r="H2106" s="165"/>
      <c r="M2106" s="165"/>
      <c r="N2106" s="165"/>
      <c r="AQ2106" s="151"/>
      <c r="AS2106" s="151"/>
    </row>
    <row r="2107" spans="1:45" s="140" customFormat="1">
      <c r="A2107" s="142"/>
      <c r="B2107" s="194"/>
      <c r="C2107" s="163"/>
      <c r="D2107" s="164"/>
      <c r="H2107" s="165"/>
      <c r="M2107" s="165"/>
      <c r="N2107" s="165"/>
      <c r="AQ2107" s="151"/>
      <c r="AS2107" s="151"/>
    </row>
    <row r="2108" spans="1:45" s="140" customFormat="1">
      <c r="A2108" s="142"/>
      <c r="B2108" s="194"/>
      <c r="C2108" s="163"/>
      <c r="D2108" s="164"/>
      <c r="H2108" s="165"/>
      <c r="M2108" s="165"/>
      <c r="N2108" s="165"/>
      <c r="AQ2108" s="151"/>
      <c r="AS2108" s="151"/>
    </row>
    <row r="2109" spans="1:45" s="140" customFormat="1">
      <c r="A2109" s="142"/>
      <c r="B2109" s="194"/>
      <c r="C2109" s="163"/>
      <c r="D2109" s="164"/>
      <c r="H2109" s="165"/>
      <c r="M2109" s="165"/>
      <c r="N2109" s="165"/>
      <c r="AQ2109" s="151"/>
      <c r="AS2109" s="151"/>
    </row>
    <row r="2110" spans="1:45" s="140" customFormat="1">
      <c r="A2110" s="142"/>
      <c r="B2110" s="194"/>
      <c r="C2110" s="163"/>
      <c r="D2110" s="164"/>
      <c r="H2110" s="165"/>
      <c r="M2110" s="165"/>
      <c r="N2110" s="165"/>
      <c r="AQ2110" s="151"/>
      <c r="AS2110" s="151"/>
    </row>
    <row r="2111" spans="1:45" s="140" customFormat="1">
      <c r="A2111" s="142"/>
      <c r="B2111" s="194"/>
      <c r="C2111" s="163"/>
      <c r="D2111" s="164"/>
      <c r="H2111" s="165"/>
      <c r="M2111" s="165"/>
      <c r="N2111" s="165"/>
      <c r="AQ2111" s="151"/>
      <c r="AS2111" s="151"/>
    </row>
    <row r="2112" spans="1:45" s="140" customFormat="1">
      <c r="A2112" s="142"/>
      <c r="B2112" s="194"/>
      <c r="C2112" s="163"/>
      <c r="D2112" s="164"/>
      <c r="H2112" s="165"/>
      <c r="M2112" s="165"/>
      <c r="N2112" s="165"/>
      <c r="AQ2112" s="151"/>
      <c r="AS2112" s="151"/>
    </row>
    <row r="2113" spans="1:45" s="140" customFormat="1">
      <c r="A2113" s="142"/>
      <c r="B2113" s="194"/>
      <c r="C2113" s="163"/>
      <c r="D2113" s="164"/>
      <c r="H2113" s="165"/>
      <c r="M2113" s="165"/>
      <c r="N2113" s="165"/>
      <c r="AQ2113" s="151"/>
      <c r="AS2113" s="151"/>
    </row>
    <row r="2114" spans="1:45" s="140" customFormat="1">
      <c r="A2114" s="142"/>
      <c r="B2114" s="194"/>
      <c r="C2114" s="163"/>
      <c r="D2114" s="164"/>
      <c r="H2114" s="165"/>
      <c r="M2114" s="165"/>
      <c r="N2114" s="165"/>
      <c r="AQ2114" s="151"/>
      <c r="AS2114" s="151"/>
    </row>
    <row r="2115" spans="1:45" s="140" customFormat="1">
      <c r="A2115" s="142"/>
      <c r="B2115" s="194"/>
      <c r="C2115" s="163"/>
      <c r="D2115" s="164"/>
      <c r="H2115" s="165"/>
      <c r="M2115" s="165"/>
      <c r="N2115" s="165"/>
      <c r="AQ2115" s="151"/>
      <c r="AS2115" s="151"/>
    </row>
    <row r="2116" spans="1:45" s="140" customFormat="1">
      <c r="A2116" s="142"/>
      <c r="B2116" s="194"/>
      <c r="C2116" s="163"/>
      <c r="D2116" s="164"/>
      <c r="H2116" s="165"/>
      <c r="M2116" s="165"/>
      <c r="N2116" s="165"/>
      <c r="AQ2116" s="151"/>
      <c r="AS2116" s="151"/>
    </row>
    <row r="2117" spans="1:45" s="140" customFormat="1">
      <c r="A2117" s="142"/>
      <c r="B2117" s="194"/>
      <c r="C2117" s="163"/>
      <c r="D2117" s="164"/>
      <c r="H2117" s="165"/>
      <c r="M2117" s="165"/>
      <c r="N2117" s="165"/>
      <c r="AQ2117" s="151"/>
      <c r="AS2117" s="151"/>
    </row>
    <row r="2118" spans="1:45" s="140" customFormat="1">
      <c r="A2118" s="142"/>
      <c r="B2118" s="194"/>
      <c r="C2118" s="163"/>
      <c r="D2118" s="164"/>
      <c r="H2118" s="165"/>
      <c r="M2118" s="165"/>
      <c r="N2118" s="165"/>
      <c r="AQ2118" s="151"/>
      <c r="AS2118" s="151"/>
    </row>
    <row r="2119" spans="1:45" s="140" customFormat="1">
      <c r="A2119" s="142"/>
      <c r="B2119" s="194"/>
      <c r="C2119" s="163"/>
      <c r="D2119" s="164"/>
      <c r="H2119" s="165"/>
      <c r="M2119" s="165"/>
      <c r="N2119" s="165"/>
      <c r="AQ2119" s="151"/>
      <c r="AS2119" s="151"/>
    </row>
    <row r="2120" spans="1:45" s="140" customFormat="1">
      <c r="A2120" s="142"/>
      <c r="B2120" s="194"/>
      <c r="C2120" s="163"/>
      <c r="D2120" s="164"/>
      <c r="H2120" s="165"/>
      <c r="M2120" s="165"/>
      <c r="N2120" s="165"/>
      <c r="AQ2120" s="151"/>
      <c r="AS2120" s="151"/>
    </row>
    <row r="2121" spans="1:45" s="140" customFormat="1">
      <c r="A2121" s="142"/>
      <c r="B2121" s="194"/>
      <c r="C2121" s="163"/>
      <c r="D2121" s="164"/>
      <c r="H2121" s="165"/>
      <c r="M2121" s="165"/>
      <c r="N2121" s="165"/>
      <c r="AQ2121" s="151"/>
      <c r="AS2121" s="151"/>
    </row>
    <row r="2122" spans="1:45" s="140" customFormat="1">
      <c r="A2122" s="142"/>
      <c r="B2122" s="194"/>
      <c r="C2122" s="163"/>
      <c r="D2122" s="164"/>
      <c r="H2122" s="165"/>
      <c r="M2122" s="165"/>
      <c r="N2122" s="165"/>
      <c r="AQ2122" s="151"/>
      <c r="AS2122" s="151"/>
    </row>
    <row r="2123" spans="1:45" s="140" customFormat="1">
      <c r="A2123" s="142"/>
      <c r="B2123" s="194"/>
      <c r="C2123" s="163"/>
      <c r="D2123" s="164"/>
      <c r="H2123" s="165"/>
      <c r="M2123" s="165"/>
      <c r="N2123" s="165"/>
      <c r="AQ2123" s="151"/>
      <c r="AS2123" s="151"/>
    </row>
    <row r="2124" spans="1:45" s="140" customFormat="1">
      <c r="A2124" s="142"/>
      <c r="B2124" s="194"/>
      <c r="C2124" s="163"/>
      <c r="D2124" s="164"/>
      <c r="H2124" s="165"/>
      <c r="M2124" s="165"/>
      <c r="N2124" s="165"/>
      <c r="AQ2124" s="151"/>
      <c r="AS2124" s="151"/>
    </row>
    <row r="2125" spans="1:45" s="140" customFormat="1">
      <c r="A2125" s="142"/>
      <c r="B2125" s="194"/>
      <c r="C2125" s="163"/>
      <c r="D2125" s="164"/>
      <c r="H2125" s="165"/>
      <c r="M2125" s="165"/>
      <c r="N2125" s="165"/>
      <c r="AQ2125" s="151"/>
      <c r="AS2125" s="151"/>
    </row>
    <row r="2126" spans="1:45" s="140" customFormat="1">
      <c r="A2126" s="142"/>
      <c r="B2126" s="194"/>
      <c r="C2126" s="163"/>
      <c r="D2126" s="164"/>
      <c r="H2126" s="165"/>
      <c r="M2126" s="165"/>
      <c r="N2126" s="165"/>
      <c r="AQ2126" s="151"/>
      <c r="AS2126" s="151"/>
    </row>
    <row r="2127" spans="1:45" s="140" customFormat="1">
      <c r="A2127" s="142"/>
      <c r="B2127" s="194"/>
      <c r="C2127" s="163"/>
      <c r="D2127" s="164"/>
      <c r="H2127" s="165"/>
      <c r="M2127" s="165"/>
      <c r="N2127" s="165"/>
      <c r="AQ2127" s="151"/>
      <c r="AS2127" s="151"/>
    </row>
    <row r="2128" spans="1:45" s="140" customFormat="1">
      <c r="A2128" s="142"/>
      <c r="B2128" s="194"/>
      <c r="C2128" s="163"/>
      <c r="D2128" s="164"/>
      <c r="H2128" s="165"/>
      <c r="M2128" s="165"/>
      <c r="N2128" s="165"/>
      <c r="AQ2128" s="151"/>
      <c r="AS2128" s="151"/>
    </row>
    <row r="2129" spans="1:45" s="140" customFormat="1">
      <c r="A2129" s="142"/>
      <c r="B2129" s="194"/>
      <c r="C2129" s="163"/>
      <c r="D2129" s="164"/>
      <c r="H2129" s="165"/>
      <c r="M2129" s="165"/>
      <c r="N2129" s="165"/>
      <c r="AQ2129" s="151"/>
      <c r="AS2129" s="151"/>
    </row>
    <row r="2130" spans="1:45" s="140" customFormat="1">
      <c r="A2130" s="142"/>
      <c r="B2130" s="194"/>
      <c r="C2130" s="163"/>
      <c r="D2130" s="164"/>
      <c r="H2130" s="165"/>
      <c r="M2130" s="165"/>
      <c r="N2130" s="165"/>
      <c r="AQ2130" s="151"/>
      <c r="AS2130" s="151"/>
    </row>
    <row r="2131" spans="1:45" s="140" customFormat="1">
      <c r="A2131" s="142"/>
      <c r="B2131" s="194"/>
      <c r="C2131" s="163"/>
      <c r="D2131" s="164"/>
      <c r="H2131" s="165"/>
      <c r="M2131" s="165"/>
      <c r="N2131" s="165"/>
      <c r="AQ2131" s="151"/>
      <c r="AS2131" s="151"/>
    </row>
    <row r="2132" spans="1:45" s="140" customFormat="1">
      <c r="A2132" s="142"/>
      <c r="B2132" s="194"/>
      <c r="C2132" s="163"/>
      <c r="D2132" s="164"/>
      <c r="H2132" s="165"/>
      <c r="M2132" s="165"/>
      <c r="N2132" s="165"/>
      <c r="AQ2132" s="151"/>
      <c r="AS2132" s="151"/>
    </row>
    <row r="2133" spans="1:45" s="140" customFormat="1">
      <c r="A2133" s="142"/>
      <c r="B2133" s="194"/>
      <c r="C2133" s="163"/>
      <c r="D2133" s="164"/>
      <c r="H2133" s="165"/>
      <c r="M2133" s="165"/>
      <c r="N2133" s="165"/>
      <c r="AQ2133" s="151"/>
      <c r="AS2133" s="151"/>
    </row>
    <row r="2134" spans="1:45" s="140" customFormat="1">
      <c r="A2134" s="142"/>
      <c r="B2134" s="194"/>
      <c r="C2134" s="163"/>
      <c r="D2134" s="164"/>
      <c r="H2134" s="165"/>
      <c r="M2134" s="165"/>
      <c r="N2134" s="165"/>
      <c r="AQ2134" s="151"/>
      <c r="AS2134" s="151"/>
    </row>
    <row r="2135" spans="1:45" s="140" customFormat="1">
      <c r="A2135" s="142"/>
      <c r="B2135" s="194"/>
      <c r="C2135" s="163"/>
      <c r="D2135" s="164"/>
      <c r="H2135" s="165"/>
      <c r="M2135" s="165"/>
      <c r="N2135" s="165"/>
      <c r="AQ2135" s="151"/>
      <c r="AS2135" s="151"/>
    </row>
    <row r="2136" spans="1:45" s="140" customFormat="1">
      <c r="A2136" s="142"/>
      <c r="B2136" s="194"/>
      <c r="C2136" s="163"/>
      <c r="D2136" s="164"/>
      <c r="H2136" s="165"/>
      <c r="M2136" s="165"/>
      <c r="N2136" s="165"/>
      <c r="AQ2136" s="151"/>
      <c r="AS2136" s="151"/>
    </row>
    <row r="2137" spans="1:45" s="140" customFormat="1">
      <c r="A2137" s="142"/>
      <c r="B2137" s="194"/>
      <c r="C2137" s="163"/>
      <c r="D2137" s="164"/>
      <c r="H2137" s="165"/>
      <c r="M2137" s="165"/>
      <c r="N2137" s="165"/>
      <c r="AQ2137" s="151"/>
      <c r="AS2137" s="151"/>
    </row>
    <row r="2138" spans="1:45" s="140" customFormat="1">
      <c r="A2138" s="142"/>
      <c r="B2138" s="194"/>
      <c r="C2138" s="163"/>
      <c r="D2138" s="164"/>
      <c r="H2138" s="165"/>
      <c r="M2138" s="165"/>
      <c r="N2138" s="165"/>
      <c r="AQ2138" s="151"/>
      <c r="AS2138" s="151"/>
    </row>
    <row r="2139" spans="1:45" s="140" customFormat="1">
      <c r="A2139" s="142"/>
      <c r="B2139" s="194"/>
      <c r="C2139" s="163"/>
      <c r="D2139" s="164"/>
      <c r="H2139" s="165"/>
      <c r="M2139" s="165"/>
      <c r="N2139" s="165"/>
      <c r="AQ2139" s="151"/>
      <c r="AS2139" s="151"/>
    </row>
    <row r="2140" spans="1:45" s="140" customFormat="1">
      <c r="A2140" s="142"/>
      <c r="B2140" s="194"/>
      <c r="C2140" s="163"/>
      <c r="D2140" s="164"/>
      <c r="H2140" s="165"/>
      <c r="M2140" s="165"/>
      <c r="N2140" s="165"/>
      <c r="AQ2140" s="151"/>
      <c r="AS2140" s="151"/>
    </row>
    <row r="2141" spans="1:45" s="140" customFormat="1">
      <c r="A2141" s="142"/>
      <c r="B2141" s="194"/>
      <c r="C2141" s="163"/>
      <c r="D2141" s="164"/>
      <c r="H2141" s="165"/>
      <c r="M2141" s="165"/>
      <c r="N2141" s="165"/>
      <c r="AQ2141" s="151"/>
      <c r="AS2141" s="151"/>
    </row>
    <row r="2142" spans="1:45" s="140" customFormat="1">
      <c r="A2142" s="142"/>
      <c r="B2142" s="194"/>
      <c r="C2142" s="163"/>
      <c r="D2142" s="164"/>
      <c r="H2142" s="165"/>
      <c r="M2142" s="165"/>
      <c r="N2142" s="165"/>
      <c r="AQ2142" s="151"/>
      <c r="AS2142" s="151"/>
    </row>
    <row r="2143" spans="1:45" s="140" customFormat="1">
      <c r="A2143" s="142"/>
      <c r="B2143" s="194"/>
      <c r="C2143" s="163"/>
      <c r="D2143" s="164"/>
      <c r="H2143" s="165"/>
      <c r="M2143" s="165"/>
      <c r="N2143" s="165"/>
      <c r="AQ2143" s="151"/>
      <c r="AS2143" s="151"/>
    </row>
    <row r="2144" spans="1:45" s="140" customFormat="1">
      <c r="A2144" s="142"/>
      <c r="B2144" s="194"/>
      <c r="C2144" s="163"/>
      <c r="D2144" s="164"/>
      <c r="H2144" s="165"/>
      <c r="M2144" s="165"/>
      <c r="N2144" s="165"/>
      <c r="AQ2144" s="151"/>
      <c r="AS2144" s="151"/>
    </row>
    <row r="2145" spans="1:45" s="140" customFormat="1">
      <c r="A2145" s="142"/>
      <c r="B2145" s="194"/>
      <c r="C2145" s="163"/>
      <c r="D2145" s="164"/>
      <c r="H2145" s="165"/>
      <c r="M2145" s="165"/>
      <c r="N2145" s="165"/>
      <c r="AQ2145" s="151"/>
      <c r="AS2145" s="151"/>
    </row>
    <row r="2146" spans="1:45" s="140" customFormat="1">
      <c r="A2146" s="142"/>
      <c r="B2146" s="194"/>
      <c r="C2146" s="163"/>
      <c r="D2146" s="164"/>
      <c r="H2146" s="165"/>
      <c r="M2146" s="165"/>
      <c r="N2146" s="165"/>
      <c r="AQ2146" s="151"/>
      <c r="AS2146" s="151"/>
    </row>
    <row r="2147" spans="1:45" s="140" customFormat="1">
      <c r="A2147" s="142"/>
      <c r="B2147" s="194"/>
      <c r="C2147" s="163"/>
      <c r="D2147" s="164"/>
      <c r="H2147" s="165"/>
      <c r="M2147" s="165"/>
      <c r="N2147" s="165"/>
      <c r="AQ2147" s="151"/>
      <c r="AS2147" s="151"/>
    </row>
    <row r="2148" spans="1:45" s="140" customFormat="1">
      <c r="A2148" s="142"/>
      <c r="B2148" s="194"/>
      <c r="C2148" s="163"/>
      <c r="D2148" s="164"/>
      <c r="H2148" s="165"/>
      <c r="M2148" s="165"/>
      <c r="N2148" s="165"/>
      <c r="AQ2148" s="151"/>
      <c r="AS2148" s="151"/>
    </row>
    <row r="2149" spans="1:45" s="140" customFormat="1">
      <c r="A2149" s="142"/>
      <c r="B2149" s="194"/>
      <c r="C2149" s="163"/>
      <c r="D2149" s="164"/>
      <c r="H2149" s="165"/>
      <c r="M2149" s="165"/>
      <c r="N2149" s="165"/>
      <c r="AQ2149" s="151"/>
      <c r="AS2149" s="151"/>
    </row>
    <row r="2150" spans="1:45" s="140" customFormat="1">
      <c r="A2150" s="142"/>
      <c r="B2150" s="194"/>
      <c r="C2150" s="163"/>
      <c r="D2150" s="164"/>
      <c r="H2150" s="165"/>
      <c r="M2150" s="165"/>
      <c r="N2150" s="165"/>
      <c r="AQ2150" s="151"/>
      <c r="AS2150" s="151"/>
    </row>
    <row r="2151" spans="1:45" s="140" customFormat="1">
      <c r="A2151" s="142"/>
      <c r="B2151" s="194"/>
      <c r="C2151" s="163"/>
      <c r="D2151" s="164"/>
      <c r="H2151" s="165"/>
      <c r="M2151" s="165"/>
      <c r="N2151" s="165"/>
      <c r="AQ2151" s="151"/>
      <c r="AS2151" s="151"/>
    </row>
    <row r="2152" spans="1:45" s="140" customFormat="1">
      <c r="A2152" s="142"/>
      <c r="B2152" s="194"/>
      <c r="C2152" s="163"/>
      <c r="D2152" s="164"/>
      <c r="H2152" s="165"/>
      <c r="M2152" s="165"/>
      <c r="N2152" s="165"/>
      <c r="AQ2152" s="151"/>
      <c r="AS2152" s="151"/>
    </row>
    <row r="2153" spans="1:45" s="140" customFormat="1">
      <c r="A2153" s="142"/>
      <c r="B2153" s="194"/>
      <c r="C2153" s="163"/>
      <c r="D2153" s="164"/>
      <c r="H2153" s="165"/>
      <c r="M2153" s="165"/>
      <c r="N2153" s="165"/>
      <c r="AQ2153" s="151"/>
      <c r="AS2153" s="151"/>
    </row>
    <row r="2154" spans="1:45" s="140" customFormat="1">
      <c r="A2154" s="142"/>
      <c r="B2154" s="194"/>
      <c r="C2154" s="163"/>
      <c r="D2154" s="164"/>
      <c r="H2154" s="165"/>
      <c r="M2154" s="165"/>
      <c r="N2154" s="165"/>
      <c r="AQ2154" s="151"/>
      <c r="AS2154" s="151"/>
    </row>
    <row r="2155" spans="1:45" s="140" customFormat="1">
      <c r="A2155" s="142"/>
      <c r="B2155" s="194"/>
      <c r="C2155" s="163"/>
      <c r="D2155" s="164"/>
      <c r="H2155" s="165"/>
      <c r="M2155" s="165"/>
      <c r="N2155" s="165"/>
      <c r="AQ2155" s="151"/>
      <c r="AS2155" s="151"/>
    </row>
    <row r="2156" spans="1:45" s="140" customFormat="1">
      <c r="A2156" s="142"/>
      <c r="B2156" s="194"/>
      <c r="C2156" s="163"/>
      <c r="D2156" s="164"/>
      <c r="H2156" s="165"/>
      <c r="M2156" s="165"/>
      <c r="N2156" s="165"/>
      <c r="AQ2156" s="151"/>
      <c r="AS2156" s="151"/>
    </row>
    <row r="2157" spans="1:45" s="140" customFormat="1">
      <c r="A2157" s="142"/>
      <c r="B2157" s="194"/>
      <c r="C2157" s="163"/>
      <c r="D2157" s="164"/>
      <c r="H2157" s="165"/>
      <c r="M2157" s="165"/>
      <c r="N2157" s="165"/>
      <c r="AQ2157" s="151"/>
      <c r="AS2157" s="151"/>
    </row>
    <row r="2158" spans="1:45" s="140" customFormat="1">
      <c r="A2158" s="142"/>
      <c r="B2158" s="194"/>
      <c r="C2158" s="163"/>
      <c r="D2158" s="164"/>
      <c r="H2158" s="165"/>
      <c r="M2158" s="165"/>
      <c r="N2158" s="165"/>
      <c r="AQ2158" s="151"/>
      <c r="AS2158" s="151"/>
    </row>
    <row r="2159" spans="1:45" s="140" customFormat="1">
      <c r="A2159" s="142"/>
      <c r="B2159" s="194"/>
      <c r="C2159" s="163"/>
      <c r="D2159" s="164"/>
      <c r="H2159" s="165"/>
      <c r="M2159" s="165"/>
      <c r="N2159" s="165"/>
      <c r="AQ2159" s="151"/>
      <c r="AS2159" s="151"/>
    </row>
    <row r="2160" spans="1:45" s="140" customFormat="1">
      <c r="A2160" s="142"/>
      <c r="B2160" s="194"/>
      <c r="C2160" s="163"/>
      <c r="D2160" s="164"/>
      <c r="H2160" s="165"/>
      <c r="M2160" s="165"/>
      <c r="N2160" s="165"/>
      <c r="AQ2160" s="151"/>
      <c r="AS2160" s="151"/>
    </row>
    <row r="2161" spans="1:45" s="140" customFormat="1">
      <c r="A2161" s="142"/>
      <c r="B2161" s="194"/>
      <c r="C2161" s="163"/>
      <c r="D2161" s="164"/>
      <c r="H2161" s="165"/>
      <c r="M2161" s="165"/>
      <c r="N2161" s="165"/>
      <c r="AQ2161" s="151"/>
      <c r="AS2161" s="151"/>
    </row>
    <row r="2162" spans="1:45" s="140" customFormat="1">
      <c r="A2162" s="142"/>
      <c r="B2162" s="194"/>
      <c r="C2162" s="163"/>
      <c r="D2162" s="164"/>
      <c r="H2162" s="165"/>
      <c r="M2162" s="165"/>
      <c r="N2162" s="165"/>
      <c r="AQ2162" s="151"/>
      <c r="AS2162" s="151"/>
    </row>
    <row r="2163" spans="1:45" s="140" customFormat="1">
      <c r="A2163" s="142"/>
      <c r="B2163" s="194"/>
      <c r="C2163" s="163"/>
      <c r="D2163" s="164"/>
      <c r="H2163" s="165"/>
      <c r="M2163" s="165"/>
      <c r="N2163" s="165"/>
      <c r="AQ2163" s="151"/>
      <c r="AS2163" s="151"/>
    </row>
    <row r="2164" spans="1:45" s="140" customFormat="1">
      <c r="A2164" s="142"/>
      <c r="B2164" s="194"/>
      <c r="C2164" s="163"/>
      <c r="D2164" s="164"/>
      <c r="H2164" s="165"/>
      <c r="M2164" s="165"/>
      <c r="N2164" s="165"/>
      <c r="AQ2164" s="151"/>
      <c r="AS2164" s="151"/>
    </row>
    <row r="2165" spans="1:45" s="140" customFormat="1">
      <c r="A2165" s="142"/>
      <c r="B2165" s="194"/>
      <c r="C2165" s="163"/>
      <c r="D2165" s="164"/>
      <c r="H2165" s="165"/>
      <c r="M2165" s="165"/>
      <c r="N2165" s="165"/>
      <c r="AQ2165" s="151"/>
      <c r="AS2165" s="151"/>
    </row>
    <row r="2166" spans="1:45" s="140" customFormat="1">
      <c r="A2166" s="142"/>
      <c r="B2166" s="194"/>
      <c r="C2166" s="163"/>
      <c r="D2166" s="164"/>
      <c r="H2166" s="165"/>
      <c r="M2166" s="165"/>
      <c r="N2166" s="165"/>
      <c r="AQ2166" s="151"/>
      <c r="AS2166" s="151"/>
    </row>
    <row r="2167" spans="1:45" s="140" customFormat="1">
      <c r="A2167" s="142"/>
      <c r="B2167" s="194"/>
      <c r="C2167" s="163"/>
      <c r="D2167" s="164"/>
      <c r="H2167" s="165"/>
      <c r="M2167" s="165"/>
      <c r="N2167" s="165"/>
      <c r="AQ2167" s="151"/>
      <c r="AS2167" s="151"/>
    </row>
    <row r="2168" spans="1:45" s="140" customFormat="1">
      <c r="A2168" s="142"/>
      <c r="B2168" s="194"/>
      <c r="C2168" s="163"/>
      <c r="D2168" s="164"/>
      <c r="H2168" s="165"/>
      <c r="M2168" s="165"/>
      <c r="N2168" s="165"/>
      <c r="AQ2168" s="151"/>
      <c r="AS2168" s="151"/>
    </row>
    <row r="2169" spans="1:45" s="140" customFormat="1">
      <c r="A2169" s="142"/>
      <c r="B2169" s="194"/>
      <c r="C2169" s="163"/>
      <c r="D2169" s="164"/>
      <c r="H2169" s="165"/>
      <c r="M2169" s="165"/>
      <c r="N2169" s="165"/>
      <c r="AQ2169" s="151"/>
      <c r="AS2169" s="151"/>
    </row>
    <row r="2170" spans="1:45" s="140" customFormat="1">
      <c r="A2170" s="142"/>
      <c r="B2170" s="194"/>
      <c r="C2170" s="163"/>
      <c r="D2170" s="164"/>
      <c r="H2170" s="165"/>
      <c r="M2170" s="165"/>
      <c r="N2170" s="165"/>
      <c r="AQ2170" s="151"/>
      <c r="AS2170" s="151"/>
    </row>
    <row r="2171" spans="1:45" s="140" customFormat="1">
      <c r="A2171" s="142"/>
      <c r="B2171" s="194"/>
      <c r="C2171" s="163"/>
      <c r="D2171" s="164"/>
      <c r="H2171" s="165"/>
      <c r="M2171" s="165"/>
      <c r="N2171" s="165"/>
      <c r="AQ2171" s="151"/>
      <c r="AS2171" s="151"/>
    </row>
    <row r="2172" spans="1:45" s="140" customFormat="1">
      <c r="A2172" s="142"/>
      <c r="B2172" s="194"/>
      <c r="C2172" s="163"/>
      <c r="D2172" s="164"/>
      <c r="H2172" s="165"/>
      <c r="M2172" s="165"/>
      <c r="N2172" s="165"/>
      <c r="AQ2172" s="151"/>
      <c r="AS2172" s="151"/>
    </row>
    <row r="2173" spans="1:45" s="140" customFormat="1">
      <c r="A2173" s="142"/>
      <c r="B2173" s="194"/>
      <c r="C2173" s="163"/>
      <c r="D2173" s="164"/>
      <c r="H2173" s="165"/>
      <c r="M2173" s="165"/>
      <c r="N2173" s="165"/>
      <c r="AQ2173" s="151"/>
      <c r="AS2173" s="151"/>
    </row>
    <row r="2174" spans="1:45" s="140" customFormat="1">
      <c r="A2174" s="142"/>
      <c r="B2174" s="194"/>
      <c r="C2174" s="163"/>
      <c r="D2174" s="164"/>
      <c r="H2174" s="165"/>
      <c r="M2174" s="165"/>
      <c r="N2174" s="165"/>
      <c r="AQ2174" s="151"/>
      <c r="AS2174" s="151"/>
    </row>
    <row r="2175" spans="1:45" s="140" customFormat="1">
      <c r="A2175" s="142"/>
      <c r="B2175" s="194"/>
      <c r="C2175" s="163"/>
      <c r="D2175" s="164"/>
      <c r="H2175" s="165"/>
      <c r="M2175" s="165"/>
      <c r="N2175" s="165"/>
      <c r="AQ2175" s="151"/>
      <c r="AS2175" s="151"/>
    </row>
    <row r="2176" spans="1:45" s="140" customFormat="1">
      <c r="A2176" s="142"/>
      <c r="B2176" s="194"/>
      <c r="C2176" s="163"/>
      <c r="D2176" s="164"/>
      <c r="H2176" s="165"/>
      <c r="M2176" s="165"/>
      <c r="N2176" s="165"/>
      <c r="AQ2176" s="151"/>
      <c r="AS2176" s="151"/>
    </row>
    <row r="2177" spans="1:45" s="140" customFormat="1">
      <c r="A2177" s="142"/>
      <c r="B2177" s="194"/>
      <c r="C2177" s="163"/>
      <c r="D2177" s="164"/>
      <c r="H2177" s="165"/>
      <c r="M2177" s="165"/>
      <c r="N2177" s="165"/>
      <c r="AQ2177" s="151"/>
      <c r="AS2177" s="151"/>
    </row>
    <row r="2178" spans="1:45" s="140" customFormat="1">
      <c r="A2178" s="142"/>
      <c r="B2178" s="194"/>
      <c r="C2178" s="163"/>
      <c r="D2178" s="164"/>
      <c r="H2178" s="165"/>
      <c r="M2178" s="165"/>
      <c r="N2178" s="165"/>
      <c r="AQ2178" s="151"/>
      <c r="AS2178" s="151"/>
    </row>
    <row r="2179" spans="1:45" s="140" customFormat="1">
      <c r="A2179" s="142"/>
      <c r="B2179" s="194"/>
      <c r="C2179" s="163"/>
      <c r="D2179" s="164"/>
      <c r="H2179" s="165"/>
      <c r="M2179" s="165"/>
      <c r="N2179" s="165"/>
      <c r="AQ2179" s="151"/>
      <c r="AS2179" s="151"/>
    </row>
    <row r="2180" spans="1:45" s="140" customFormat="1">
      <c r="A2180" s="142"/>
      <c r="B2180" s="194"/>
      <c r="C2180" s="163"/>
      <c r="D2180" s="164"/>
      <c r="H2180" s="165"/>
      <c r="M2180" s="165"/>
      <c r="N2180" s="165"/>
      <c r="AQ2180" s="151"/>
      <c r="AS2180" s="151"/>
    </row>
    <row r="2181" spans="1:45" s="140" customFormat="1">
      <c r="A2181" s="142"/>
      <c r="B2181" s="194"/>
      <c r="C2181" s="163"/>
      <c r="D2181" s="164"/>
      <c r="H2181" s="165"/>
      <c r="M2181" s="165"/>
      <c r="N2181" s="165"/>
      <c r="AQ2181" s="151"/>
      <c r="AS2181" s="151"/>
    </row>
    <row r="2182" spans="1:45" s="140" customFormat="1">
      <c r="A2182" s="142"/>
      <c r="B2182" s="194"/>
      <c r="C2182" s="163"/>
      <c r="D2182" s="164"/>
      <c r="H2182" s="165"/>
      <c r="M2182" s="165"/>
      <c r="N2182" s="165"/>
      <c r="AQ2182" s="151"/>
      <c r="AS2182" s="151"/>
    </row>
    <row r="2183" spans="1:45" s="140" customFormat="1">
      <c r="A2183" s="142"/>
      <c r="B2183" s="194"/>
      <c r="C2183" s="163"/>
      <c r="D2183" s="164"/>
      <c r="H2183" s="165"/>
      <c r="M2183" s="165"/>
      <c r="N2183" s="165"/>
      <c r="AQ2183" s="151"/>
      <c r="AS2183" s="151"/>
    </row>
    <row r="2184" spans="1:45" s="140" customFormat="1">
      <c r="A2184" s="142"/>
      <c r="B2184" s="194"/>
      <c r="C2184" s="163"/>
      <c r="D2184" s="164"/>
      <c r="H2184" s="165"/>
      <c r="M2184" s="165"/>
      <c r="N2184" s="165"/>
      <c r="AQ2184" s="151"/>
      <c r="AS2184" s="151"/>
    </row>
    <row r="2185" spans="1:45" s="140" customFormat="1">
      <c r="A2185" s="142"/>
      <c r="B2185" s="194"/>
      <c r="C2185" s="163"/>
      <c r="D2185" s="164"/>
      <c r="H2185" s="165"/>
      <c r="M2185" s="165"/>
      <c r="N2185" s="165"/>
      <c r="AQ2185" s="151"/>
      <c r="AS2185" s="151"/>
    </row>
    <row r="2186" spans="1:45" s="140" customFormat="1">
      <c r="A2186" s="142"/>
      <c r="B2186" s="194"/>
      <c r="C2186" s="163"/>
      <c r="D2186" s="164"/>
      <c r="H2186" s="165"/>
      <c r="M2186" s="165"/>
      <c r="N2186" s="165"/>
      <c r="AQ2186" s="151"/>
      <c r="AS2186" s="151"/>
    </row>
    <row r="2187" spans="1:45" s="140" customFormat="1">
      <c r="A2187" s="142"/>
      <c r="B2187" s="194"/>
      <c r="C2187" s="163"/>
      <c r="D2187" s="164"/>
      <c r="H2187" s="165"/>
      <c r="M2187" s="165"/>
      <c r="N2187" s="165"/>
      <c r="AQ2187" s="151"/>
      <c r="AS2187" s="151"/>
    </row>
    <row r="2188" spans="1:45" s="140" customFormat="1">
      <c r="A2188" s="142"/>
      <c r="B2188" s="194"/>
      <c r="C2188" s="163"/>
      <c r="D2188" s="164"/>
      <c r="H2188" s="165"/>
      <c r="M2188" s="165"/>
      <c r="N2188" s="165"/>
      <c r="AQ2188" s="151"/>
      <c r="AS2188" s="151"/>
    </row>
    <row r="2189" spans="1:45" s="140" customFormat="1">
      <c r="A2189" s="142"/>
      <c r="B2189" s="194"/>
      <c r="C2189" s="163"/>
      <c r="D2189" s="164"/>
      <c r="H2189" s="165"/>
      <c r="M2189" s="165"/>
      <c r="N2189" s="165"/>
      <c r="AQ2189" s="151"/>
      <c r="AS2189" s="151"/>
    </row>
    <row r="2190" spans="1:45" s="140" customFormat="1">
      <c r="A2190" s="142"/>
      <c r="B2190" s="194"/>
      <c r="C2190" s="163"/>
      <c r="D2190" s="164"/>
      <c r="H2190" s="165"/>
      <c r="M2190" s="165"/>
      <c r="N2190" s="165"/>
      <c r="AQ2190" s="151"/>
      <c r="AS2190" s="151"/>
    </row>
    <row r="2191" spans="1:45" s="140" customFormat="1">
      <c r="A2191" s="142"/>
      <c r="B2191" s="194"/>
      <c r="C2191" s="163"/>
      <c r="D2191" s="164"/>
      <c r="H2191" s="165"/>
      <c r="M2191" s="165"/>
      <c r="N2191" s="165"/>
      <c r="AQ2191" s="151"/>
      <c r="AS2191" s="151"/>
    </row>
    <row r="2192" spans="1:45" s="140" customFormat="1">
      <c r="A2192" s="142"/>
      <c r="B2192" s="194"/>
      <c r="C2192" s="163"/>
      <c r="D2192" s="164"/>
      <c r="H2192" s="165"/>
      <c r="M2192" s="165"/>
      <c r="N2192" s="165"/>
      <c r="AQ2192" s="151"/>
      <c r="AS2192" s="151"/>
    </row>
    <row r="2193" spans="1:45" s="140" customFormat="1">
      <c r="A2193" s="142"/>
      <c r="B2193" s="194"/>
      <c r="C2193" s="163"/>
      <c r="D2193" s="164"/>
      <c r="H2193" s="165"/>
      <c r="M2193" s="165"/>
      <c r="N2193" s="165"/>
      <c r="AQ2193" s="151"/>
      <c r="AS2193" s="151"/>
    </row>
    <row r="2194" spans="1:45" s="140" customFormat="1">
      <c r="A2194" s="142"/>
      <c r="B2194" s="194"/>
      <c r="C2194" s="163"/>
      <c r="D2194" s="164"/>
      <c r="H2194" s="165"/>
      <c r="M2194" s="165"/>
      <c r="N2194" s="165"/>
      <c r="AQ2194" s="151"/>
      <c r="AS2194" s="151"/>
    </row>
    <row r="2195" spans="1:45" s="140" customFormat="1">
      <c r="A2195" s="142"/>
      <c r="B2195" s="194"/>
      <c r="C2195" s="163"/>
      <c r="D2195" s="164"/>
      <c r="H2195" s="165"/>
      <c r="M2195" s="165"/>
      <c r="N2195" s="165"/>
      <c r="AQ2195" s="151"/>
      <c r="AS2195" s="151"/>
    </row>
    <row r="2196" spans="1:45" s="140" customFormat="1">
      <c r="A2196" s="142"/>
      <c r="B2196" s="194"/>
      <c r="C2196" s="163"/>
      <c r="D2196" s="164"/>
      <c r="H2196" s="165"/>
      <c r="M2196" s="165"/>
      <c r="N2196" s="165"/>
      <c r="AQ2196" s="151"/>
      <c r="AS2196" s="151"/>
    </row>
    <row r="2197" spans="1:45" s="140" customFormat="1">
      <c r="A2197" s="142"/>
      <c r="B2197" s="194"/>
      <c r="C2197" s="163"/>
      <c r="D2197" s="164"/>
      <c r="H2197" s="165"/>
      <c r="M2197" s="165"/>
      <c r="N2197" s="165"/>
      <c r="AQ2197" s="151"/>
      <c r="AS2197" s="151"/>
    </row>
    <row r="2198" spans="1:45" s="140" customFormat="1">
      <c r="A2198" s="142"/>
      <c r="B2198" s="194"/>
      <c r="C2198" s="163"/>
      <c r="D2198" s="164"/>
      <c r="H2198" s="165"/>
      <c r="M2198" s="165"/>
      <c r="N2198" s="165"/>
      <c r="AQ2198" s="151"/>
      <c r="AS2198" s="151"/>
    </row>
    <row r="2199" spans="1:45" s="140" customFormat="1">
      <c r="A2199" s="142"/>
      <c r="B2199" s="194"/>
      <c r="C2199" s="163"/>
      <c r="D2199" s="164"/>
      <c r="H2199" s="165"/>
      <c r="M2199" s="165"/>
      <c r="N2199" s="165"/>
      <c r="AQ2199" s="151"/>
      <c r="AS2199" s="151"/>
    </row>
    <row r="2200" spans="1:45" s="140" customFormat="1">
      <c r="A2200" s="142"/>
      <c r="B2200" s="194"/>
      <c r="C2200" s="163"/>
      <c r="D2200" s="164"/>
      <c r="H2200" s="165"/>
      <c r="M2200" s="165"/>
      <c r="N2200" s="165"/>
      <c r="AQ2200" s="151"/>
      <c r="AS2200" s="151"/>
    </row>
    <row r="2201" spans="1:45" s="140" customFormat="1">
      <c r="A2201" s="142"/>
      <c r="B2201" s="194"/>
      <c r="C2201" s="163"/>
      <c r="D2201" s="164"/>
      <c r="H2201" s="165"/>
      <c r="M2201" s="165"/>
      <c r="N2201" s="165"/>
      <c r="AQ2201" s="151"/>
      <c r="AS2201" s="151"/>
    </row>
    <row r="2202" spans="1:45" s="140" customFormat="1">
      <c r="A2202" s="142"/>
      <c r="B2202" s="194"/>
      <c r="C2202" s="163"/>
      <c r="D2202" s="164"/>
      <c r="H2202" s="165"/>
      <c r="M2202" s="165"/>
      <c r="N2202" s="165"/>
      <c r="AQ2202" s="151"/>
      <c r="AS2202" s="151"/>
    </row>
    <row r="2203" spans="1:45" s="140" customFormat="1">
      <c r="A2203" s="142"/>
      <c r="B2203" s="194"/>
      <c r="C2203" s="163"/>
      <c r="D2203" s="164"/>
      <c r="H2203" s="165"/>
      <c r="M2203" s="165"/>
      <c r="N2203" s="165"/>
      <c r="AQ2203" s="151"/>
      <c r="AS2203" s="151"/>
    </row>
    <row r="2204" spans="1:45" s="140" customFormat="1">
      <c r="A2204" s="142"/>
      <c r="B2204" s="194"/>
      <c r="C2204" s="163"/>
      <c r="D2204" s="164"/>
      <c r="H2204" s="165"/>
      <c r="M2204" s="165"/>
      <c r="N2204" s="165"/>
      <c r="AQ2204" s="151"/>
      <c r="AS2204" s="151"/>
    </row>
    <row r="2205" spans="1:45" s="140" customFormat="1">
      <c r="A2205" s="142"/>
      <c r="B2205" s="194"/>
      <c r="C2205" s="163"/>
      <c r="D2205" s="164"/>
      <c r="H2205" s="165"/>
      <c r="M2205" s="165"/>
      <c r="N2205" s="165"/>
      <c r="AQ2205" s="151"/>
      <c r="AS2205" s="151"/>
    </row>
    <row r="2206" spans="1:45" s="140" customFormat="1">
      <c r="A2206" s="142"/>
      <c r="B2206" s="194"/>
      <c r="C2206" s="163"/>
      <c r="D2206" s="164"/>
      <c r="H2206" s="165"/>
      <c r="M2206" s="165"/>
      <c r="N2206" s="165"/>
      <c r="AQ2206" s="151"/>
      <c r="AS2206" s="151"/>
    </row>
    <row r="2207" spans="1:45" s="140" customFormat="1">
      <c r="A2207" s="142"/>
      <c r="B2207" s="194"/>
      <c r="C2207" s="163"/>
      <c r="D2207" s="164"/>
      <c r="H2207" s="165"/>
      <c r="M2207" s="165"/>
      <c r="N2207" s="165"/>
      <c r="AQ2207" s="151"/>
      <c r="AS2207" s="151"/>
    </row>
    <row r="2208" spans="1:45" s="140" customFormat="1">
      <c r="A2208" s="142"/>
      <c r="B2208" s="194"/>
      <c r="C2208" s="163"/>
      <c r="D2208" s="164"/>
      <c r="H2208" s="165"/>
      <c r="M2208" s="165"/>
      <c r="N2208" s="165"/>
      <c r="AQ2208" s="151"/>
      <c r="AS2208" s="151"/>
    </row>
    <row r="2209" spans="1:45" s="140" customFormat="1">
      <c r="A2209" s="142"/>
      <c r="B2209" s="194"/>
      <c r="C2209" s="163"/>
      <c r="D2209" s="164"/>
      <c r="H2209" s="165"/>
      <c r="M2209" s="165"/>
      <c r="N2209" s="165"/>
      <c r="AQ2209" s="151"/>
      <c r="AS2209" s="151"/>
    </row>
    <row r="2210" spans="1:45" s="140" customFormat="1">
      <c r="A2210" s="142"/>
      <c r="B2210" s="194"/>
      <c r="C2210" s="163"/>
      <c r="D2210" s="164"/>
      <c r="H2210" s="165"/>
      <c r="M2210" s="165"/>
      <c r="N2210" s="165"/>
      <c r="AQ2210" s="151"/>
      <c r="AS2210" s="151"/>
    </row>
    <row r="2211" spans="1:45" s="140" customFormat="1">
      <c r="A2211" s="142"/>
      <c r="B2211" s="194"/>
      <c r="C2211" s="163"/>
      <c r="D2211" s="164"/>
      <c r="H2211" s="165"/>
      <c r="M2211" s="165"/>
      <c r="N2211" s="165"/>
      <c r="AQ2211" s="151"/>
      <c r="AS2211" s="151"/>
    </row>
    <row r="2212" spans="1:45" s="140" customFormat="1">
      <c r="A2212" s="142"/>
      <c r="B2212" s="194"/>
      <c r="C2212" s="163"/>
      <c r="D2212" s="164"/>
      <c r="H2212" s="165"/>
      <c r="M2212" s="165"/>
      <c r="N2212" s="165"/>
      <c r="AQ2212" s="151"/>
      <c r="AS2212" s="151"/>
    </row>
    <row r="2213" spans="1:45" s="140" customFormat="1">
      <c r="A2213" s="142"/>
      <c r="B2213" s="194"/>
      <c r="C2213" s="163"/>
      <c r="D2213" s="164"/>
      <c r="H2213" s="165"/>
      <c r="M2213" s="165"/>
      <c r="N2213" s="165"/>
      <c r="AQ2213" s="151"/>
      <c r="AS2213" s="151"/>
    </row>
    <row r="2214" spans="1:45" s="140" customFormat="1">
      <c r="A2214" s="142"/>
      <c r="B2214" s="194"/>
      <c r="C2214" s="163"/>
      <c r="D2214" s="164"/>
      <c r="H2214" s="165"/>
      <c r="M2214" s="165"/>
      <c r="N2214" s="165"/>
      <c r="AQ2214" s="151"/>
      <c r="AS2214" s="151"/>
    </row>
    <row r="2215" spans="1:45" s="140" customFormat="1">
      <c r="A2215" s="142"/>
      <c r="B2215" s="194"/>
      <c r="C2215" s="163"/>
      <c r="D2215" s="164"/>
      <c r="H2215" s="165"/>
      <c r="M2215" s="165"/>
      <c r="N2215" s="165"/>
      <c r="AQ2215" s="151"/>
      <c r="AS2215" s="151"/>
    </row>
    <row r="2216" spans="1:45" s="140" customFormat="1">
      <c r="A2216" s="142"/>
      <c r="B2216" s="194"/>
      <c r="C2216" s="163"/>
      <c r="D2216" s="164"/>
      <c r="H2216" s="165"/>
      <c r="M2216" s="165"/>
      <c r="N2216" s="165"/>
      <c r="AQ2216" s="151"/>
      <c r="AS2216" s="151"/>
    </row>
    <row r="2217" spans="1:45" s="140" customFormat="1">
      <c r="A2217" s="142"/>
      <c r="B2217" s="194"/>
      <c r="C2217" s="163"/>
      <c r="D2217" s="164"/>
      <c r="H2217" s="165"/>
      <c r="M2217" s="165"/>
      <c r="N2217" s="165"/>
      <c r="AQ2217" s="151"/>
      <c r="AS2217" s="151"/>
    </row>
    <row r="2218" spans="1:45" s="140" customFormat="1">
      <c r="A2218" s="142"/>
      <c r="B2218" s="194"/>
      <c r="C2218" s="163"/>
      <c r="D2218" s="164"/>
      <c r="H2218" s="165"/>
      <c r="M2218" s="165"/>
      <c r="N2218" s="165"/>
      <c r="AQ2218" s="151"/>
      <c r="AS2218" s="151"/>
    </row>
    <row r="2219" spans="1:45" s="140" customFormat="1">
      <c r="A2219" s="142"/>
      <c r="B2219" s="194"/>
      <c r="C2219" s="163"/>
      <c r="D2219" s="164"/>
      <c r="H2219" s="165"/>
      <c r="M2219" s="165"/>
      <c r="N2219" s="165"/>
      <c r="AQ2219" s="151"/>
      <c r="AS2219" s="151"/>
    </row>
    <row r="2220" spans="1:45" s="140" customFormat="1">
      <c r="A2220" s="142"/>
      <c r="B2220" s="194"/>
      <c r="C2220" s="163"/>
      <c r="D2220" s="164"/>
      <c r="H2220" s="165"/>
      <c r="M2220" s="165"/>
      <c r="N2220" s="165"/>
      <c r="AQ2220" s="151"/>
      <c r="AS2220" s="151"/>
    </row>
    <row r="2221" spans="1:45" s="140" customFormat="1">
      <c r="A2221" s="142"/>
      <c r="B2221" s="194"/>
      <c r="C2221" s="163"/>
      <c r="D2221" s="164"/>
      <c r="H2221" s="165"/>
      <c r="M2221" s="165"/>
      <c r="N2221" s="165"/>
      <c r="AQ2221" s="151"/>
      <c r="AS2221" s="151"/>
    </row>
    <row r="2222" spans="1:45" s="140" customFormat="1">
      <c r="A2222" s="142"/>
      <c r="B2222" s="194"/>
      <c r="C2222" s="163"/>
      <c r="D2222" s="164"/>
      <c r="H2222" s="165"/>
      <c r="M2222" s="165"/>
      <c r="N2222" s="165"/>
      <c r="AQ2222" s="151"/>
      <c r="AS2222" s="151"/>
    </row>
    <row r="2223" spans="1:45" s="140" customFormat="1">
      <c r="A2223" s="142"/>
      <c r="B2223" s="194"/>
      <c r="C2223" s="163"/>
      <c r="D2223" s="164"/>
      <c r="H2223" s="165"/>
      <c r="M2223" s="165"/>
      <c r="N2223" s="165"/>
      <c r="AQ2223" s="151"/>
      <c r="AS2223" s="151"/>
    </row>
    <row r="2224" spans="1:45" s="140" customFormat="1">
      <c r="A2224" s="142"/>
      <c r="B2224" s="194"/>
      <c r="C2224" s="163"/>
      <c r="D2224" s="164"/>
      <c r="H2224" s="165"/>
      <c r="M2224" s="165"/>
      <c r="N2224" s="165"/>
      <c r="AQ2224" s="151"/>
      <c r="AS2224" s="151"/>
    </row>
    <row r="2225" spans="1:45" s="140" customFormat="1">
      <c r="A2225" s="142"/>
      <c r="B2225" s="194"/>
      <c r="C2225" s="163"/>
      <c r="D2225" s="164"/>
      <c r="H2225" s="165"/>
      <c r="M2225" s="165"/>
      <c r="N2225" s="165"/>
      <c r="AQ2225" s="151"/>
      <c r="AS2225" s="151"/>
    </row>
    <row r="2226" spans="1:45" s="140" customFormat="1">
      <c r="A2226" s="142"/>
      <c r="B2226" s="194"/>
      <c r="C2226" s="163"/>
      <c r="D2226" s="164"/>
      <c r="H2226" s="165"/>
      <c r="M2226" s="165"/>
      <c r="N2226" s="165"/>
      <c r="AQ2226" s="151"/>
      <c r="AS2226" s="151"/>
    </row>
    <row r="2227" spans="1:45" s="140" customFormat="1">
      <c r="A2227" s="142"/>
      <c r="B2227" s="194"/>
      <c r="C2227" s="163"/>
      <c r="D2227" s="164"/>
      <c r="H2227" s="165"/>
      <c r="M2227" s="165"/>
      <c r="N2227" s="165"/>
      <c r="AQ2227" s="151"/>
      <c r="AS2227" s="151"/>
    </row>
    <row r="2228" spans="1:45" s="140" customFormat="1">
      <c r="A2228" s="142"/>
      <c r="B2228" s="194"/>
      <c r="C2228" s="163"/>
      <c r="D2228" s="164"/>
      <c r="H2228" s="165"/>
      <c r="M2228" s="165"/>
      <c r="N2228" s="165"/>
      <c r="AQ2228" s="151"/>
      <c r="AS2228" s="151"/>
    </row>
    <row r="2229" spans="1:45" s="140" customFormat="1">
      <c r="A2229" s="142"/>
      <c r="B2229" s="194"/>
      <c r="C2229" s="163"/>
      <c r="D2229" s="164"/>
      <c r="H2229" s="165"/>
      <c r="M2229" s="165"/>
      <c r="N2229" s="165"/>
      <c r="AQ2229" s="151"/>
      <c r="AS2229" s="151"/>
    </row>
    <row r="2230" spans="1:45" s="140" customFormat="1">
      <c r="A2230" s="142"/>
      <c r="B2230" s="194"/>
      <c r="C2230" s="163"/>
      <c r="D2230" s="164"/>
      <c r="H2230" s="165"/>
      <c r="M2230" s="165"/>
      <c r="N2230" s="165"/>
      <c r="AQ2230" s="151"/>
      <c r="AS2230" s="151"/>
    </row>
    <row r="2231" spans="1:45" s="140" customFormat="1">
      <c r="A2231" s="142"/>
      <c r="B2231" s="194"/>
      <c r="C2231" s="163"/>
      <c r="D2231" s="164"/>
      <c r="H2231" s="165"/>
      <c r="M2231" s="165"/>
      <c r="N2231" s="165"/>
      <c r="AQ2231" s="151"/>
      <c r="AS2231" s="151"/>
    </row>
    <row r="2232" spans="1:45" s="140" customFormat="1">
      <c r="A2232" s="142"/>
      <c r="B2232" s="194"/>
      <c r="C2232" s="163"/>
      <c r="D2232" s="164"/>
      <c r="H2232" s="165"/>
      <c r="M2232" s="165"/>
      <c r="N2232" s="165"/>
      <c r="AQ2232" s="151"/>
      <c r="AS2232" s="151"/>
    </row>
    <row r="2233" spans="1:45" s="140" customFormat="1">
      <c r="A2233" s="142"/>
      <c r="B2233" s="194"/>
      <c r="C2233" s="163"/>
      <c r="D2233" s="164"/>
      <c r="H2233" s="165"/>
      <c r="M2233" s="165"/>
      <c r="N2233" s="165"/>
      <c r="AQ2233" s="151"/>
      <c r="AS2233" s="151"/>
    </row>
    <row r="2234" spans="1:45" s="140" customFormat="1">
      <c r="A2234" s="142"/>
      <c r="B2234" s="194"/>
      <c r="C2234" s="163"/>
      <c r="D2234" s="164"/>
      <c r="H2234" s="165"/>
      <c r="M2234" s="165"/>
      <c r="N2234" s="165"/>
      <c r="AQ2234" s="151"/>
      <c r="AS2234" s="151"/>
    </row>
    <row r="2235" spans="1:45" s="140" customFormat="1">
      <c r="A2235" s="142"/>
      <c r="B2235" s="194"/>
      <c r="C2235" s="163"/>
      <c r="D2235" s="164"/>
      <c r="H2235" s="165"/>
      <c r="M2235" s="165"/>
      <c r="N2235" s="165"/>
      <c r="AQ2235" s="151"/>
      <c r="AS2235" s="151"/>
    </row>
    <row r="2236" spans="1:45" s="140" customFormat="1">
      <c r="A2236" s="142"/>
      <c r="B2236" s="194"/>
      <c r="C2236" s="163"/>
      <c r="D2236" s="164"/>
      <c r="H2236" s="165"/>
      <c r="M2236" s="165"/>
      <c r="N2236" s="165"/>
      <c r="AQ2236" s="151"/>
      <c r="AS2236" s="151"/>
    </row>
    <row r="2237" spans="1:45" s="140" customFormat="1">
      <c r="A2237" s="142"/>
      <c r="B2237" s="194"/>
      <c r="C2237" s="163"/>
      <c r="D2237" s="164"/>
      <c r="H2237" s="165"/>
      <c r="M2237" s="165"/>
      <c r="N2237" s="165"/>
      <c r="AQ2237" s="151"/>
      <c r="AS2237" s="151"/>
    </row>
    <row r="2238" spans="1:45" s="140" customFormat="1">
      <c r="A2238" s="142"/>
      <c r="B2238" s="194"/>
      <c r="C2238" s="163"/>
      <c r="D2238" s="164"/>
      <c r="H2238" s="165"/>
      <c r="M2238" s="165"/>
      <c r="N2238" s="165"/>
      <c r="AQ2238" s="151"/>
      <c r="AS2238" s="151"/>
    </row>
    <row r="2239" spans="1:45" s="140" customFormat="1">
      <c r="A2239" s="142"/>
      <c r="B2239" s="194"/>
      <c r="C2239" s="163"/>
      <c r="D2239" s="164"/>
      <c r="H2239" s="165"/>
      <c r="M2239" s="165"/>
      <c r="N2239" s="165"/>
      <c r="AQ2239" s="151"/>
      <c r="AS2239" s="151"/>
    </row>
    <row r="2240" spans="1:45" s="140" customFormat="1">
      <c r="A2240" s="142"/>
      <c r="B2240" s="194"/>
      <c r="C2240" s="163"/>
      <c r="D2240" s="164"/>
      <c r="H2240" s="165"/>
      <c r="M2240" s="165"/>
      <c r="N2240" s="165"/>
      <c r="AQ2240" s="151"/>
      <c r="AS2240" s="151"/>
    </row>
    <row r="2241" spans="1:45" s="140" customFormat="1">
      <c r="A2241" s="142"/>
      <c r="B2241" s="194"/>
      <c r="C2241" s="163"/>
      <c r="D2241" s="164"/>
      <c r="H2241" s="165"/>
      <c r="M2241" s="165"/>
      <c r="N2241" s="165"/>
      <c r="AQ2241" s="151"/>
      <c r="AS2241" s="151"/>
    </row>
    <row r="2242" spans="1:45" s="140" customFormat="1">
      <c r="A2242" s="142"/>
      <c r="B2242" s="194"/>
      <c r="C2242" s="163"/>
      <c r="D2242" s="164"/>
      <c r="H2242" s="165"/>
      <c r="M2242" s="165"/>
      <c r="N2242" s="165"/>
      <c r="AQ2242" s="151"/>
      <c r="AS2242" s="151"/>
    </row>
    <row r="2243" spans="1:45" s="140" customFormat="1">
      <c r="A2243" s="142"/>
      <c r="B2243" s="194"/>
      <c r="C2243" s="163"/>
      <c r="D2243" s="164"/>
      <c r="H2243" s="165"/>
      <c r="M2243" s="165"/>
      <c r="N2243" s="165"/>
      <c r="AQ2243" s="151"/>
      <c r="AS2243" s="151"/>
    </row>
    <row r="2244" spans="1:45" s="140" customFormat="1">
      <c r="A2244" s="142"/>
      <c r="B2244" s="194"/>
      <c r="C2244" s="163"/>
      <c r="D2244" s="164"/>
      <c r="H2244" s="165"/>
      <c r="M2244" s="165"/>
      <c r="N2244" s="165"/>
      <c r="AQ2244" s="151"/>
      <c r="AS2244" s="151"/>
    </row>
    <row r="2245" spans="1:45" s="140" customFormat="1">
      <c r="A2245" s="142"/>
      <c r="B2245" s="194"/>
      <c r="C2245" s="163"/>
      <c r="D2245" s="164"/>
      <c r="H2245" s="165"/>
      <c r="M2245" s="165"/>
      <c r="N2245" s="165"/>
      <c r="AQ2245" s="151"/>
      <c r="AS2245" s="151"/>
    </row>
    <row r="2246" spans="1:45" s="140" customFormat="1">
      <c r="A2246" s="142"/>
      <c r="B2246" s="194"/>
      <c r="C2246" s="163"/>
      <c r="D2246" s="164"/>
      <c r="H2246" s="165"/>
      <c r="M2246" s="165"/>
      <c r="N2246" s="165"/>
      <c r="AQ2246" s="151"/>
      <c r="AS2246" s="151"/>
    </row>
    <row r="2247" spans="1:45" s="140" customFormat="1">
      <c r="A2247" s="142"/>
      <c r="B2247" s="194"/>
      <c r="C2247" s="163"/>
      <c r="D2247" s="164"/>
      <c r="H2247" s="165"/>
      <c r="M2247" s="165"/>
      <c r="N2247" s="165"/>
      <c r="AQ2247" s="151"/>
      <c r="AS2247" s="151"/>
    </row>
    <row r="2248" spans="1:45" s="140" customFormat="1">
      <c r="A2248" s="142"/>
      <c r="B2248" s="194"/>
      <c r="C2248" s="163"/>
      <c r="D2248" s="164"/>
      <c r="H2248" s="165"/>
      <c r="M2248" s="165"/>
      <c r="N2248" s="165"/>
      <c r="AQ2248" s="151"/>
      <c r="AS2248" s="151"/>
    </row>
    <row r="2249" spans="1:45" s="140" customFormat="1">
      <c r="A2249" s="142"/>
      <c r="B2249" s="194"/>
      <c r="C2249" s="163"/>
      <c r="D2249" s="164"/>
      <c r="H2249" s="165"/>
      <c r="M2249" s="165"/>
      <c r="N2249" s="165"/>
      <c r="AQ2249" s="151"/>
      <c r="AS2249" s="151"/>
    </row>
    <row r="2250" spans="1:45" s="140" customFormat="1">
      <c r="A2250" s="142"/>
      <c r="B2250" s="194"/>
      <c r="C2250" s="163"/>
      <c r="D2250" s="164"/>
      <c r="H2250" s="165"/>
      <c r="M2250" s="165"/>
      <c r="N2250" s="165"/>
      <c r="AQ2250" s="151"/>
      <c r="AS2250" s="151"/>
    </row>
    <row r="2251" spans="1:45" s="140" customFormat="1">
      <c r="A2251" s="142"/>
      <c r="B2251" s="194"/>
      <c r="C2251" s="163"/>
      <c r="D2251" s="164"/>
      <c r="H2251" s="165"/>
      <c r="M2251" s="165"/>
      <c r="N2251" s="165"/>
      <c r="AQ2251" s="151"/>
      <c r="AS2251" s="151"/>
    </row>
    <row r="2252" spans="1:45" s="140" customFormat="1">
      <c r="A2252" s="142"/>
      <c r="B2252" s="194"/>
      <c r="C2252" s="163"/>
      <c r="D2252" s="164"/>
      <c r="H2252" s="165"/>
      <c r="M2252" s="165"/>
      <c r="N2252" s="165"/>
      <c r="AQ2252" s="151"/>
      <c r="AS2252" s="151"/>
    </row>
    <row r="2253" spans="1:45" s="140" customFormat="1">
      <c r="A2253" s="142"/>
      <c r="B2253" s="194"/>
      <c r="C2253" s="163"/>
      <c r="D2253" s="164"/>
      <c r="H2253" s="165"/>
      <c r="M2253" s="165"/>
      <c r="N2253" s="165"/>
      <c r="AQ2253" s="151"/>
      <c r="AS2253" s="151"/>
    </row>
    <row r="2254" spans="1:45" s="140" customFormat="1">
      <c r="A2254" s="142"/>
      <c r="B2254" s="194"/>
      <c r="C2254" s="163"/>
      <c r="D2254" s="164"/>
      <c r="H2254" s="165"/>
      <c r="M2254" s="165"/>
      <c r="N2254" s="165"/>
      <c r="AQ2254" s="151"/>
      <c r="AS2254" s="151"/>
    </row>
    <row r="2255" spans="1:45" s="140" customFormat="1">
      <c r="A2255" s="142"/>
      <c r="B2255" s="194"/>
      <c r="C2255" s="163"/>
      <c r="D2255" s="164"/>
      <c r="H2255" s="165"/>
      <c r="M2255" s="165"/>
      <c r="N2255" s="165"/>
      <c r="AQ2255" s="151"/>
      <c r="AS2255" s="151"/>
    </row>
    <row r="2256" spans="1:45" s="140" customFormat="1">
      <c r="A2256" s="142"/>
      <c r="B2256" s="194"/>
      <c r="C2256" s="163"/>
      <c r="D2256" s="164"/>
      <c r="H2256" s="165"/>
      <c r="M2256" s="165"/>
      <c r="N2256" s="165"/>
      <c r="AQ2256" s="151"/>
      <c r="AS2256" s="151"/>
    </row>
    <row r="2257" spans="1:45" s="140" customFormat="1">
      <c r="A2257" s="142"/>
      <c r="B2257" s="194"/>
      <c r="C2257" s="163"/>
      <c r="D2257" s="164"/>
      <c r="H2257" s="165"/>
      <c r="M2257" s="165"/>
      <c r="N2257" s="165"/>
      <c r="AQ2257" s="151"/>
      <c r="AS2257" s="151"/>
    </row>
    <row r="2258" spans="1:45" s="140" customFormat="1">
      <c r="A2258" s="142"/>
      <c r="B2258" s="194"/>
      <c r="C2258" s="163"/>
      <c r="D2258" s="164"/>
      <c r="H2258" s="165"/>
      <c r="M2258" s="165"/>
      <c r="N2258" s="165"/>
      <c r="AQ2258" s="151"/>
      <c r="AS2258" s="151"/>
    </row>
    <row r="2259" spans="1:45" s="140" customFormat="1">
      <c r="A2259" s="142"/>
      <c r="B2259" s="194"/>
      <c r="C2259" s="163"/>
      <c r="D2259" s="164"/>
      <c r="H2259" s="165"/>
      <c r="M2259" s="165"/>
      <c r="N2259" s="165"/>
      <c r="AQ2259" s="151"/>
      <c r="AS2259" s="151"/>
    </row>
    <row r="2260" spans="1:45" s="140" customFormat="1">
      <c r="A2260" s="142"/>
      <c r="B2260" s="194"/>
      <c r="C2260" s="163"/>
      <c r="D2260" s="164"/>
      <c r="H2260" s="165"/>
      <c r="M2260" s="165"/>
      <c r="N2260" s="165"/>
      <c r="AQ2260" s="151"/>
      <c r="AS2260" s="151"/>
    </row>
    <row r="2261" spans="1:45" s="140" customFormat="1">
      <c r="A2261" s="142"/>
      <c r="B2261" s="194"/>
      <c r="C2261" s="163"/>
      <c r="D2261" s="164"/>
      <c r="H2261" s="165"/>
      <c r="M2261" s="165"/>
      <c r="N2261" s="165"/>
      <c r="AQ2261" s="151"/>
      <c r="AS2261" s="151"/>
    </row>
    <row r="2262" spans="1:45" s="140" customFormat="1">
      <c r="A2262" s="142"/>
      <c r="B2262" s="194"/>
      <c r="C2262" s="163"/>
      <c r="D2262" s="164"/>
      <c r="H2262" s="165"/>
      <c r="M2262" s="165"/>
      <c r="N2262" s="165"/>
      <c r="AQ2262" s="151"/>
      <c r="AS2262" s="151"/>
    </row>
    <row r="2263" spans="1:45" s="140" customFormat="1">
      <c r="A2263" s="142"/>
      <c r="B2263" s="194"/>
      <c r="C2263" s="163"/>
      <c r="D2263" s="164"/>
      <c r="H2263" s="165"/>
      <c r="M2263" s="165"/>
      <c r="N2263" s="165"/>
      <c r="AQ2263" s="151"/>
      <c r="AS2263" s="151"/>
    </row>
    <row r="2264" spans="1:45" s="140" customFormat="1">
      <c r="A2264" s="142"/>
      <c r="B2264" s="194"/>
      <c r="C2264" s="163"/>
      <c r="D2264" s="164"/>
      <c r="H2264" s="165"/>
      <c r="M2264" s="165"/>
      <c r="N2264" s="165"/>
      <c r="AQ2264" s="151"/>
      <c r="AS2264" s="151"/>
    </row>
    <row r="2265" spans="1:45" s="140" customFormat="1">
      <c r="A2265" s="142"/>
      <c r="B2265" s="194"/>
      <c r="C2265" s="163"/>
      <c r="D2265" s="164"/>
      <c r="H2265" s="165"/>
      <c r="M2265" s="165"/>
      <c r="N2265" s="165"/>
      <c r="AQ2265" s="151"/>
      <c r="AS2265" s="151"/>
    </row>
    <row r="2266" spans="1:45" s="140" customFormat="1">
      <c r="A2266" s="142"/>
      <c r="B2266" s="194"/>
      <c r="C2266" s="163"/>
      <c r="D2266" s="164"/>
      <c r="H2266" s="165"/>
      <c r="M2266" s="165"/>
      <c r="N2266" s="165"/>
      <c r="AQ2266" s="151"/>
      <c r="AS2266" s="151"/>
    </row>
    <row r="2267" spans="1:45" s="140" customFormat="1">
      <c r="A2267" s="142"/>
      <c r="B2267" s="194"/>
      <c r="C2267" s="163"/>
      <c r="D2267" s="164"/>
      <c r="H2267" s="165"/>
      <c r="M2267" s="165"/>
      <c r="N2267" s="165"/>
      <c r="AQ2267" s="151"/>
      <c r="AS2267" s="151"/>
    </row>
    <row r="2268" spans="1:45" s="140" customFormat="1">
      <c r="A2268" s="142"/>
      <c r="B2268" s="194"/>
      <c r="C2268" s="163"/>
      <c r="D2268" s="164"/>
      <c r="H2268" s="165"/>
      <c r="M2268" s="165"/>
      <c r="N2268" s="165"/>
      <c r="AQ2268" s="151"/>
      <c r="AS2268" s="151"/>
    </row>
    <row r="2269" spans="1:45" s="140" customFormat="1">
      <c r="A2269" s="142"/>
      <c r="B2269" s="194"/>
      <c r="C2269" s="163"/>
      <c r="D2269" s="164"/>
      <c r="H2269" s="165"/>
      <c r="M2269" s="165"/>
      <c r="N2269" s="165"/>
      <c r="AQ2269" s="151"/>
      <c r="AS2269" s="151"/>
    </row>
    <row r="2270" spans="1:45" s="140" customFormat="1">
      <c r="A2270" s="142"/>
      <c r="B2270" s="194"/>
      <c r="C2270" s="163"/>
      <c r="D2270" s="164"/>
      <c r="H2270" s="165"/>
      <c r="M2270" s="165"/>
      <c r="N2270" s="165"/>
      <c r="AQ2270" s="151"/>
      <c r="AS2270" s="151"/>
    </row>
    <row r="2271" spans="1:45" s="140" customFormat="1">
      <c r="A2271" s="142"/>
      <c r="B2271" s="194"/>
      <c r="C2271" s="163"/>
      <c r="D2271" s="164"/>
      <c r="H2271" s="165"/>
      <c r="M2271" s="165"/>
      <c r="N2271" s="165"/>
      <c r="AQ2271" s="151"/>
      <c r="AS2271" s="151"/>
    </row>
    <row r="2272" spans="1:45" s="140" customFormat="1">
      <c r="A2272" s="142"/>
      <c r="B2272" s="194"/>
      <c r="C2272" s="163"/>
      <c r="D2272" s="164"/>
      <c r="H2272" s="165"/>
      <c r="M2272" s="165"/>
      <c r="N2272" s="165"/>
      <c r="AQ2272" s="151"/>
      <c r="AS2272" s="151"/>
    </row>
    <row r="2273" spans="1:45" s="140" customFormat="1">
      <c r="A2273" s="142"/>
      <c r="B2273" s="194"/>
      <c r="C2273" s="163"/>
      <c r="D2273" s="164"/>
      <c r="H2273" s="165"/>
      <c r="M2273" s="165"/>
      <c r="N2273" s="165"/>
      <c r="AQ2273" s="151"/>
      <c r="AS2273" s="151"/>
    </row>
    <row r="2274" spans="1:45" s="140" customFormat="1">
      <c r="A2274" s="142"/>
      <c r="B2274" s="194"/>
      <c r="C2274" s="163"/>
      <c r="D2274" s="164"/>
      <c r="H2274" s="165"/>
      <c r="M2274" s="165"/>
      <c r="N2274" s="165"/>
      <c r="AQ2274" s="151"/>
      <c r="AS2274" s="151"/>
    </row>
    <row r="2275" spans="1:45" s="140" customFormat="1">
      <c r="A2275" s="142"/>
      <c r="B2275" s="194"/>
      <c r="C2275" s="163"/>
      <c r="D2275" s="164"/>
      <c r="H2275" s="165"/>
      <c r="M2275" s="165"/>
      <c r="N2275" s="165"/>
      <c r="AQ2275" s="151"/>
      <c r="AS2275" s="151"/>
    </row>
    <row r="2276" spans="1:45" s="140" customFormat="1">
      <c r="A2276" s="142"/>
      <c r="B2276" s="194"/>
      <c r="C2276" s="163"/>
      <c r="D2276" s="164"/>
      <c r="H2276" s="165"/>
      <c r="M2276" s="165"/>
      <c r="N2276" s="165"/>
      <c r="AQ2276" s="151"/>
      <c r="AS2276" s="151"/>
    </row>
    <row r="2277" spans="1:45" s="140" customFormat="1">
      <c r="A2277" s="142"/>
      <c r="B2277" s="194"/>
      <c r="C2277" s="163"/>
      <c r="D2277" s="164"/>
      <c r="H2277" s="165"/>
      <c r="M2277" s="165"/>
      <c r="N2277" s="165"/>
      <c r="AQ2277" s="151"/>
      <c r="AS2277" s="151"/>
    </row>
    <row r="2278" spans="1:45" s="140" customFormat="1">
      <c r="A2278" s="142"/>
      <c r="B2278" s="194"/>
      <c r="C2278" s="163"/>
      <c r="D2278" s="164"/>
      <c r="H2278" s="165"/>
      <c r="M2278" s="165"/>
      <c r="N2278" s="165"/>
      <c r="AQ2278" s="151"/>
      <c r="AS2278" s="151"/>
    </row>
    <row r="2279" spans="1:45" s="140" customFormat="1">
      <c r="A2279" s="142"/>
      <c r="B2279" s="194"/>
      <c r="C2279" s="163"/>
      <c r="D2279" s="164"/>
      <c r="H2279" s="165"/>
      <c r="M2279" s="165"/>
      <c r="N2279" s="165"/>
      <c r="AQ2279" s="151"/>
      <c r="AS2279" s="151"/>
    </row>
    <row r="2280" spans="1:45" s="140" customFormat="1">
      <c r="A2280" s="142"/>
      <c r="B2280" s="194"/>
      <c r="C2280" s="163"/>
      <c r="D2280" s="164"/>
      <c r="H2280" s="165"/>
      <c r="M2280" s="165"/>
      <c r="N2280" s="165"/>
      <c r="AQ2280" s="151"/>
      <c r="AS2280" s="151"/>
    </row>
    <row r="2281" spans="1:45" s="140" customFormat="1">
      <c r="A2281" s="142"/>
      <c r="B2281" s="194"/>
      <c r="C2281" s="163"/>
      <c r="D2281" s="164"/>
      <c r="H2281" s="165"/>
      <c r="M2281" s="165"/>
      <c r="N2281" s="165"/>
      <c r="AQ2281" s="151"/>
      <c r="AS2281" s="151"/>
    </row>
    <row r="2282" spans="1:45" s="140" customFormat="1">
      <c r="A2282" s="142"/>
      <c r="B2282" s="194"/>
      <c r="C2282" s="163"/>
      <c r="D2282" s="164"/>
      <c r="H2282" s="165"/>
      <c r="M2282" s="165"/>
      <c r="N2282" s="165"/>
      <c r="AQ2282" s="151"/>
      <c r="AS2282" s="151"/>
    </row>
    <row r="2283" spans="1:45" s="140" customFormat="1">
      <c r="A2283" s="142"/>
      <c r="B2283" s="194"/>
      <c r="C2283" s="163"/>
      <c r="D2283" s="164"/>
      <c r="H2283" s="165"/>
      <c r="M2283" s="165"/>
      <c r="N2283" s="165"/>
      <c r="AQ2283" s="151"/>
      <c r="AS2283" s="151"/>
    </row>
    <row r="2284" spans="1:45" s="140" customFormat="1">
      <c r="A2284" s="142"/>
      <c r="B2284" s="194"/>
      <c r="C2284" s="163"/>
      <c r="D2284" s="164"/>
      <c r="H2284" s="165"/>
      <c r="M2284" s="165"/>
      <c r="N2284" s="165"/>
      <c r="AQ2284" s="151"/>
      <c r="AS2284" s="151"/>
    </row>
    <row r="2285" spans="1:45" s="140" customFormat="1">
      <c r="A2285" s="142"/>
      <c r="B2285" s="194"/>
      <c r="C2285" s="163"/>
      <c r="D2285" s="164"/>
      <c r="H2285" s="165"/>
      <c r="M2285" s="165"/>
      <c r="N2285" s="165"/>
      <c r="AQ2285" s="151"/>
      <c r="AS2285" s="151"/>
    </row>
    <row r="2286" spans="1:45" s="140" customFormat="1">
      <c r="A2286" s="142"/>
      <c r="B2286" s="194"/>
      <c r="C2286" s="163"/>
      <c r="D2286" s="164"/>
      <c r="H2286" s="165"/>
      <c r="M2286" s="165"/>
      <c r="N2286" s="165"/>
      <c r="AQ2286" s="151"/>
      <c r="AS2286" s="151"/>
    </row>
    <row r="2287" spans="1:45" s="140" customFormat="1">
      <c r="A2287" s="142"/>
      <c r="B2287" s="194"/>
      <c r="C2287" s="163"/>
      <c r="D2287" s="164"/>
      <c r="H2287" s="165"/>
      <c r="M2287" s="165"/>
      <c r="N2287" s="165"/>
      <c r="AQ2287" s="151"/>
      <c r="AS2287" s="151"/>
    </row>
    <row r="2288" spans="1:45" s="140" customFormat="1">
      <c r="A2288" s="142"/>
      <c r="B2288" s="194"/>
      <c r="C2288" s="163"/>
      <c r="D2288" s="164"/>
      <c r="H2288" s="165"/>
      <c r="M2288" s="165"/>
      <c r="N2288" s="165"/>
      <c r="AQ2288" s="151"/>
      <c r="AS2288" s="151"/>
    </row>
    <row r="2289" spans="1:45" s="140" customFormat="1">
      <c r="A2289" s="142"/>
      <c r="B2289" s="194"/>
      <c r="C2289" s="163"/>
      <c r="D2289" s="164"/>
      <c r="H2289" s="165"/>
      <c r="M2289" s="165"/>
      <c r="N2289" s="165"/>
      <c r="AQ2289" s="151"/>
      <c r="AS2289" s="151"/>
    </row>
    <row r="2290" spans="1:45" s="140" customFormat="1">
      <c r="A2290" s="142"/>
      <c r="B2290" s="194"/>
      <c r="C2290" s="163"/>
      <c r="D2290" s="164"/>
      <c r="H2290" s="165"/>
      <c r="M2290" s="165"/>
      <c r="N2290" s="165"/>
      <c r="AQ2290" s="151"/>
      <c r="AS2290" s="151"/>
    </row>
    <row r="2291" spans="1:45" s="140" customFormat="1">
      <c r="A2291" s="142"/>
      <c r="B2291" s="194"/>
      <c r="C2291" s="163"/>
      <c r="D2291" s="164"/>
      <c r="H2291" s="165"/>
      <c r="M2291" s="165"/>
      <c r="N2291" s="165"/>
      <c r="AQ2291" s="151"/>
      <c r="AS2291" s="151"/>
    </row>
    <row r="2292" spans="1:45" s="140" customFormat="1">
      <c r="A2292" s="142"/>
      <c r="B2292" s="194"/>
      <c r="C2292" s="163"/>
      <c r="D2292" s="164"/>
      <c r="H2292" s="165"/>
      <c r="M2292" s="165"/>
      <c r="N2292" s="165"/>
      <c r="AQ2292" s="151"/>
      <c r="AS2292" s="151"/>
    </row>
    <row r="2293" spans="1:45" s="140" customFormat="1">
      <c r="A2293" s="142"/>
      <c r="B2293" s="194"/>
      <c r="C2293" s="163"/>
      <c r="D2293" s="164"/>
      <c r="H2293" s="165"/>
      <c r="M2293" s="165"/>
      <c r="N2293" s="165"/>
      <c r="AQ2293" s="151"/>
      <c r="AS2293" s="151"/>
    </row>
    <row r="2294" spans="1:45" s="140" customFormat="1">
      <c r="A2294" s="142"/>
      <c r="B2294" s="194"/>
      <c r="C2294" s="163"/>
      <c r="D2294" s="164"/>
      <c r="H2294" s="165"/>
      <c r="M2294" s="165"/>
      <c r="N2294" s="165"/>
      <c r="AQ2294" s="151"/>
      <c r="AS2294" s="151"/>
    </row>
    <row r="2295" spans="1:45" s="140" customFormat="1">
      <c r="A2295" s="142"/>
      <c r="B2295" s="194"/>
      <c r="C2295" s="163"/>
      <c r="D2295" s="164"/>
      <c r="H2295" s="165"/>
      <c r="M2295" s="165"/>
      <c r="N2295" s="165"/>
      <c r="AQ2295" s="151"/>
      <c r="AS2295" s="151"/>
    </row>
    <row r="2296" spans="1:45" s="140" customFormat="1">
      <c r="A2296" s="142"/>
      <c r="B2296" s="194"/>
      <c r="C2296" s="163"/>
      <c r="D2296" s="164"/>
      <c r="H2296" s="165"/>
      <c r="M2296" s="165"/>
      <c r="N2296" s="165"/>
      <c r="AQ2296" s="151"/>
      <c r="AS2296" s="151"/>
    </row>
    <row r="2297" spans="1:45" s="140" customFormat="1">
      <c r="A2297" s="142"/>
      <c r="B2297" s="194"/>
      <c r="C2297" s="163"/>
      <c r="D2297" s="164"/>
      <c r="H2297" s="165"/>
      <c r="M2297" s="165"/>
      <c r="N2297" s="165"/>
      <c r="AQ2297" s="151"/>
      <c r="AS2297" s="151"/>
    </row>
    <row r="2298" spans="1:45" s="140" customFormat="1">
      <c r="A2298" s="142"/>
      <c r="B2298" s="194"/>
      <c r="C2298" s="163"/>
      <c r="D2298" s="164"/>
      <c r="H2298" s="165"/>
      <c r="M2298" s="165"/>
      <c r="N2298" s="165"/>
      <c r="AQ2298" s="151"/>
      <c r="AS2298" s="151"/>
    </row>
    <row r="2299" spans="1:45" s="140" customFormat="1">
      <c r="A2299" s="142"/>
      <c r="B2299" s="194"/>
      <c r="C2299" s="163"/>
      <c r="D2299" s="164"/>
      <c r="H2299" s="165"/>
      <c r="M2299" s="165"/>
      <c r="N2299" s="165"/>
      <c r="AQ2299" s="151"/>
      <c r="AS2299" s="151"/>
    </row>
    <row r="2300" spans="1:45" s="140" customFormat="1">
      <c r="A2300" s="142"/>
      <c r="B2300" s="194"/>
      <c r="C2300" s="163"/>
      <c r="D2300" s="164"/>
      <c r="H2300" s="165"/>
      <c r="M2300" s="165"/>
      <c r="N2300" s="165"/>
      <c r="AQ2300" s="151"/>
      <c r="AS2300" s="151"/>
    </row>
    <row r="2301" spans="1:45" s="140" customFormat="1">
      <c r="A2301" s="142"/>
      <c r="B2301" s="194"/>
      <c r="C2301" s="163"/>
      <c r="D2301" s="164"/>
      <c r="H2301" s="165"/>
      <c r="M2301" s="165"/>
      <c r="N2301" s="165"/>
      <c r="AQ2301" s="151"/>
      <c r="AS2301" s="151"/>
    </row>
    <row r="2302" spans="1:45" s="140" customFormat="1">
      <c r="A2302" s="142"/>
      <c r="B2302" s="194"/>
      <c r="C2302" s="163"/>
      <c r="D2302" s="164"/>
      <c r="H2302" s="165"/>
      <c r="M2302" s="165"/>
      <c r="N2302" s="165"/>
      <c r="AQ2302" s="151"/>
      <c r="AS2302" s="151"/>
    </row>
    <row r="2303" spans="1:45" s="140" customFormat="1">
      <c r="A2303" s="142"/>
      <c r="B2303" s="194"/>
      <c r="C2303" s="163"/>
      <c r="D2303" s="164"/>
      <c r="H2303" s="165"/>
      <c r="M2303" s="165"/>
      <c r="N2303" s="165"/>
      <c r="AQ2303" s="151"/>
      <c r="AS2303" s="151"/>
    </row>
    <row r="2304" spans="1:45" s="140" customFormat="1">
      <c r="A2304" s="142"/>
      <c r="B2304" s="194"/>
      <c r="C2304" s="163"/>
      <c r="D2304" s="164"/>
      <c r="H2304" s="165"/>
      <c r="M2304" s="165"/>
      <c r="N2304" s="165"/>
      <c r="AQ2304" s="151"/>
      <c r="AS2304" s="151"/>
    </row>
    <row r="2305" spans="1:45" s="140" customFormat="1">
      <c r="A2305" s="142"/>
      <c r="B2305" s="194"/>
      <c r="C2305" s="163"/>
      <c r="D2305" s="164"/>
      <c r="H2305" s="165"/>
      <c r="M2305" s="165"/>
      <c r="N2305" s="165"/>
      <c r="AQ2305" s="151"/>
      <c r="AS2305" s="151"/>
    </row>
    <row r="2306" spans="1:45" s="140" customFormat="1">
      <c r="A2306" s="142"/>
      <c r="B2306" s="194"/>
      <c r="C2306" s="163"/>
      <c r="D2306" s="164"/>
      <c r="H2306" s="165"/>
      <c r="M2306" s="165"/>
      <c r="N2306" s="165"/>
      <c r="AQ2306" s="151"/>
      <c r="AS2306" s="151"/>
    </row>
    <row r="2307" spans="1:45" s="140" customFormat="1">
      <c r="A2307" s="142"/>
      <c r="B2307" s="194"/>
      <c r="C2307" s="163"/>
      <c r="D2307" s="164"/>
      <c r="H2307" s="165"/>
      <c r="M2307" s="165"/>
      <c r="N2307" s="165"/>
      <c r="AQ2307" s="151"/>
      <c r="AS2307" s="151"/>
    </row>
    <row r="2308" spans="1:45" s="140" customFormat="1">
      <c r="A2308" s="142"/>
      <c r="B2308" s="194"/>
      <c r="C2308" s="163"/>
      <c r="D2308" s="164"/>
      <c r="H2308" s="165"/>
      <c r="M2308" s="165"/>
      <c r="N2308" s="165"/>
      <c r="AQ2308" s="151"/>
      <c r="AS2308" s="151"/>
    </row>
    <row r="2309" spans="1:45" s="140" customFormat="1">
      <c r="A2309" s="142"/>
      <c r="B2309" s="194"/>
      <c r="C2309" s="163"/>
      <c r="D2309" s="164"/>
      <c r="H2309" s="165"/>
      <c r="M2309" s="165"/>
      <c r="N2309" s="165"/>
      <c r="AQ2309" s="151"/>
      <c r="AS2309" s="151"/>
    </row>
    <row r="2310" spans="1:45" s="140" customFormat="1">
      <c r="A2310" s="142"/>
      <c r="B2310" s="194"/>
      <c r="C2310" s="163"/>
      <c r="D2310" s="164"/>
      <c r="H2310" s="165"/>
      <c r="M2310" s="165"/>
      <c r="N2310" s="165"/>
      <c r="AQ2310" s="151"/>
      <c r="AS2310" s="151"/>
    </row>
    <row r="2311" spans="1:45" s="140" customFormat="1">
      <c r="A2311" s="142"/>
      <c r="B2311" s="194"/>
      <c r="C2311" s="163"/>
      <c r="D2311" s="164"/>
      <c r="H2311" s="165"/>
      <c r="M2311" s="165"/>
      <c r="N2311" s="165"/>
      <c r="AQ2311" s="151"/>
      <c r="AS2311" s="151"/>
    </row>
    <row r="2312" spans="1:45" s="140" customFormat="1">
      <c r="A2312" s="142"/>
      <c r="B2312" s="194"/>
      <c r="C2312" s="163"/>
      <c r="D2312" s="164"/>
      <c r="H2312" s="165"/>
      <c r="M2312" s="165"/>
      <c r="N2312" s="165"/>
      <c r="AQ2312" s="151"/>
      <c r="AS2312" s="151"/>
    </row>
    <row r="2313" spans="1:45" s="140" customFormat="1">
      <c r="A2313" s="142"/>
      <c r="B2313" s="194"/>
      <c r="C2313" s="163"/>
      <c r="D2313" s="164"/>
      <c r="H2313" s="165"/>
      <c r="M2313" s="165"/>
      <c r="N2313" s="165"/>
      <c r="AQ2313" s="151"/>
      <c r="AS2313" s="151"/>
    </row>
    <row r="2314" spans="1:45" s="140" customFormat="1">
      <c r="A2314" s="142"/>
      <c r="B2314" s="194"/>
      <c r="C2314" s="163"/>
      <c r="D2314" s="164"/>
      <c r="H2314" s="165"/>
      <c r="M2314" s="165"/>
      <c r="N2314" s="165"/>
      <c r="AQ2314" s="151"/>
      <c r="AS2314" s="151"/>
    </row>
    <row r="2315" spans="1:45" s="140" customFormat="1">
      <c r="A2315" s="142"/>
      <c r="B2315" s="194"/>
      <c r="C2315" s="163"/>
      <c r="D2315" s="164"/>
      <c r="H2315" s="165"/>
      <c r="M2315" s="165"/>
      <c r="N2315" s="165"/>
      <c r="AQ2315" s="151"/>
      <c r="AS2315" s="151"/>
    </row>
    <row r="2316" spans="1:45" s="140" customFormat="1">
      <c r="A2316" s="142"/>
      <c r="B2316" s="194"/>
      <c r="C2316" s="163"/>
      <c r="D2316" s="164"/>
      <c r="H2316" s="165"/>
      <c r="M2316" s="165"/>
      <c r="N2316" s="165"/>
      <c r="AQ2316" s="151"/>
      <c r="AS2316" s="151"/>
    </row>
    <row r="2317" spans="1:45" s="140" customFormat="1">
      <c r="A2317" s="142"/>
      <c r="B2317" s="194"/>
      <c r="C2317" s="163"/>
      <c r="D2317" s="164"/>
      <c r="H2317" s="165"/>
      <c r="M2317" s="165"/>
      <c r="N2317" s="165"/>
      <c r="AQ2317" s="151"/>
      <c r="AS2317" s="151"/>
    </row>
    <row r="2318" spans="1:45" s="140" customFormat="1">
      <c r="A2318" s="142"/>
      <c r="B2318" s="194"/>
      <c r="C2318" s="163"/>
      <c r="D2318" s="164"/>
      <c r="H2318" s="165"/>
      <c r="M2318" s="165"/>
      <c r="N2318" s="165"/>
      <c r="AQ2318" s="151"/>
      <c r="AS2318" s="151"/>
    </row>
    <row r="2319" spans="1:45" s="140" customFormat="1">
      <c r="A2319" s="142"/>
      <c r="B2319" s="194"/>
      <c r="C2319" s="163"/>
      <c r="D2319" s="164"/>
      <c r="H2319" s="165"/>
      <c r="M2319" s="165"/>
      <c r="N2319" s="165"/>
      <c r="AQ2319" s="151"/>
      <c r="AS2319" s="151"/>
    </row>
    <row r="2320" spans="1:45" s="140" customFormat="1">
      <c r="A2320" s="142"/>
      <c r="B2320" s="194"/>
      <c r="C2320" s="163"/>
      <c r="D2320" s="164"/>
      <c r="H2320" s="165"/>
      <c r="M2320" s="165"/>
      <c r="N2320" s="165"/>
      <c r="AQ2320" s="151"/>
      <c r="AS2320" s="151"/>
    </row>
    <row r="2321" spans="1:45" s="140" customFormat="1">
      <c r="A2321" s="142"/>
      <c r="B2321" s="194"/>
      <c r="C2321" s="163"/>
      <c r="D2321" s="164"/>
      <c r="H2321" s="165"/>
      <c r="M2321" s="165"/>
      <c r="N2321" s="165"/>
      <c r="AQ2321" s="151"/>
      <c r="AS2321" s="151"/>
    </row>
    <row r="2322" spans="1:45" s="140" customFormat="1">
      <c r="A2322" s="142"/>
      <c r="B2322" s="194"/>
      <c r="C2322" s="163"/>
      <c r="D2322" s="164"/>
      <c r="H2322" s="165"/>
      <c r="M2322" s="165"/>
      <c r="N2322" s="165"/>
      <c r="AQ2322" s="151"/>
      <c r="AS2322" s="151"/>
    </row>
    <row r="2323" spans="1:45" s="140" customFormat="1">
      <c r="A2323" s="142"/>
      <c r="B2323" s="194"/>
      <c r="C2323" s="163"/>
      <c r="D2323" s="164"/>
      <c r="H2323" s="165"/>
      <c r="M2323" s="165"/>
      <c r="N2323" s="165"/>
      <c r="AQ2323" s="151"/>
      <c r="AS2323" s="151"/>
    </row>
    <row r="2324" spans="1:45" s="140" customFormat="1">
      <c r="A2324" s="142"/>
      <c r="B2324" s="194"/>
      <c r="C2324" s="163"/>
      <c r="D2324" s="164"/>
      <c r="H2324" s="165"/>
      <c r="M2324" s="165"/>
      <c r="N2324" s="165"/>
      <c r="AQ2324" s="151"/>
      <c r="AS2324" s="151"/>
    </row>
    <row r="2325" spans="1:45" s="140" customFormat="1">
      <c r="A2325" s="142"/>
      <c r="B2325" s="194"/>
      <c r="C2325" s="163"/>
      <c r="D2325" s="164"/>
      <c r="H2325" s="165"/>
      <c r="M2325" s="165"/>
      <c r="N2325" s="165"/>
      <c r="AQ2325" s="151"/>
      <c r="AS2325" s="151"/>
    </row>
    <row r="2326" spans="1:45" s="140" customFormat="1">
      <c r="A2326" s="142"/>
      <c r="B2326" s="194"/>
      <c r="C2326" s="163"/>
      <c r="D2326" s="164"/>
      <c r="H2326" s="165"/>
      <c r="M2326" s="165"/>
      <c r="N2326" s="165"/>
      <c r="AQ2326" s="151"/>
      <c r="AS2326" s="151"/>
    </row>
    <row r="2327" spans="1:45" s="140" customFormat="1">
      <c r="A2327" s="142"/>
      <c r="B2327" s="194"/>
      <c r="C2327" s="163"/>
      <c r="D2327" s="164"/>
      <c r="H2327" s="165"/>
      <c r="M2327" s="165"/>
      <c r="N2327" s="165"/>
      <c r="AQ2327" s="151"/>
      <c r="AS2327" s="151"/>
    </row>
    <row r="2328" spans="1:45" s="140" customFormat="1">
      <c r="A2328" s="142"/>
      <c r="B2328" s="194"/>
      <c r="C2328" s="163"/>
      <c r="D2328" s="164"/>
      <c r="H2328" s="165"/>
      <c r="M2328" s="165"/>
      <c r="N2328" s="165"/>
      <c r="AQ2328" s="151"/>
      <c r="AS2328" s="151"/>
    </row>
    <row r="2329" spans="1:45" s="140" customFormat="1">
      <c r="A2329" s="142"/>
      <c r="B2329" s="194"/>
      <c r="C2329" s="163"/>
      <c r="D2329" s="164"/>
      <c r="H2329" s="165"/>
      <c r="M2329" s="165"/>
      <c r="N2329" s="165"/>
      <c r="AQ2329" s="151"/>
      <c r="AS2329" s="151"/>
    </row>
    <row r="2330" spans="1:45" s="140" customFormat="1">
      <c r="A2330" s="142"/>
      <c r="B2330" s="194"/>
      <c r="C2330" s="163"/>
      <c r="D2330" s="164"/>
      <c r="H2330" s="165"/>
      <c r="M2330" s="165"/>
      <c r="N2330" s="165"/>
      <c r="AQ2330" s="151"/>
      <c r="AS2330" s="151"/>
    </row>
    <row r="2331" spans="1:45" s="140" customFormat="1">
      <c r="A2331" s="142"/>
      <c r="B2331" s="194"/>
      <c r="C2331" s="163"/>
      <c r="D2331" s="164"/>
      <c r="H2331" s="165"/>
      <c r="M2331" s="165"/>
      <c r="N2331" s="165"/>
      <c r="AQ2331" s="151"/>
      <c r="AS2331" s="151"/>
    </row>
    <row r="2332" spans="1:45" s="140" customFormat="1">
      <c r="A2332" s="142"/>
      <c r="B2332" s="194"/>
      <c r="C2332" s="163"/>
      <c r="D2332" s="164"/>
      <c r="H2332" s="165"/>
      <c r="M2332" s="165"/>
      <c r="N2332" s="165"/>
      <c r="AQ2332" s="151"/>
      <c r="AS2332" s="151"/>
    </row>
    <row r="2333" spans="1:45" s="140" customFormat="1">
      <c r="A2333" s="142"/>
      <c r="B2333" s="194"/>
      <c r="C2333" s="163"/>
      <c r="D2333" s="164"/>
      <c r="H2333" s="165"/>
      <c r="M2333" s="165"/>
      <c r="N2333" s="165"/>
      <c r="AQ2333" s="151"/>
      <c r="AS2333" s="151"/>
    </row>
    <row r="2334" spans="1:45" s="140" customFormat="1">
      <c r="A2334" s="142"/>
      <c r="B2334" s="194"/>
      <c r="C2334" s="163"/>
      <c r="D2334" s="164"/>
      <c r="H2334" s="165"/>
      <c r="M2334" s="165"/>
      <c r="N2334" s="165"/>
      <c r="AQ2334" s="151"/>
      <c r="AS2334" s="151"/>
    </row>
    <row r="2335" spans="1:45" s="140" customFormat="1">
      <c r="A2335" s="142"/>
      <c r="B2335" s="194"/>
      <c r="C2335" s="163"/>
      <c r="D2335" s="164"/>
      <c r="H2335" s="165"/>
      <c r="M2335" s="165"/>
      <c r="N2335" s="165"/>
      <c r="AQ2335" s="151"/>
      <c r="AS2335" s="151"/>
    </row>
    <row r="2336" spans="1:45" s="140" customFormat="1">
      <c r="A2336" s="142"/>
      <c r="B2336" s="194"/>
      <c r="C2336" s="163"/>
      <c r="D2336" s="164"/>
      <c r="H2336" s="165"/>
      <c r="M2336" s="165"/>
      <c r="N2336" s="165"/>
      <c r="AQ2336" s="151"/>
      <c r="AS2336" s="151"/>
    </row>
    <row r="2337" spans="1:45" s="140" customFormat="1">
      <c r="A2337" s="142"/>
      <c r="B2337" s="194"/>
      <c r="C2337" s="163"/>
      <c r="D2337" s="164"/>
      <c r="H2337" s="165"/>
      <c r="M2337" s="165"/>
      <c r="N2337" s="165"/>
      <c r="AQ2337" s="151"/>
      <c r="AS2337" s="151"/>
    </row>
    <row r="2338" spans="1:45" s="140" customFormat="1">
      <c r="A2338" s="142"/>
      <c r="B2338" s="194"/>
      <c r="C2338" s="163"/>
      <c r="D2338" s="164"/>
      <c r="H2338" s="165"/>
      <c r="M2338" s="165"/>
      <c r="N2338" s="165"/>
      <c r="AQ2338" s="151"/>
      <c r="AS2338" s="151"/>
    </row>
    <row r="2339" spans="1:45" s="140" customFormat="1">
      <c r="A2339" s="142"/>
      <c r="B2339" s="194"/>
      <c r="C2339" s="163"/>
      <c r="D2339" s="164"/>
      <c r="H2339" s="165"/>
      <c r="M2339" s="165"/>
      <c r="N2339" s="165"/>
      <c r="AQ2339" s="151"/>
      <c r="AS2339" s="151"/>
    </row>
    <row r="2340" spans="1:45" s="140" customFormat="1">
      <c r="A2340" s="142"/>
      <c r="B2340" s="194"/>
      <c r="C2340" s="163"/>
      <c r="D2340" s="164"/>
      <c r="H2340" s="165"/>
      <c r="M2340" s="165"/>
      <c r="N2340" s="165"/>
      <c r="AQ2340" s="151"/>
      <c r="AS2340" s="151"/>
    </row>
    <row r="2341" spans="1:45" s="140" customFormat="1">
      <c r="A2341" s="142"/>
      <c r="B2341" s="194"/>
      <c r="C2341" s="163"/>
      <c r="D2341" s="164"/>
      <c r="H2341" s="165"/>
      <c r="M2341" s="165"/>
      <c r="N2341" s="165"/>
      <c r="AQ2341" s="151"/>
      <c r="AS2341" s="151"/>
    </row>
    <row r="2342" spans="1:45" s="140" customFormat="1">
      <c r="A2342" s="142"/>
      <c r="B2342" s="194"/>
      <c r="C2342" s="163"/>
      <c r="D2342" s="164"/>
      <c r="H2342" s="165"/>
      <c r="M2342" s="165"/>
      <c r="N2342" s="165"/>
      <c r="AQ2342" s="151"/>
      <c r="AS2342" s="151"/>
    </row>
    <row r="2343" spans="1:45" s="140" customFormat="1">
      <c r="A2343" s="142"/>
      <c r="B2343" s="194"/>
      <c r="C2343" s="163"/>
      <c r="D2343" s="164"/>
      <c r="H2343" s="165"/>
      <c r="M2343" s="165"/>
      <c r="N2343" s="165"/>
      <c r="AQ2343" s="151"/>
      <c r="AS2343" s="151"/>
    </row>
    <row r="2344" spans="1:45" s="140" customFormat="1">
      <c r="A2344" s="142"/>
      <c r="B2344" s="194"/>
      <c r="C2344" s="163"/>
      <c r="D2344" s="164"/>
      <c r="H2344" s="165"/>
      <c r="M2344" s="165"/>
      <c r="N2344" s="165"/>
      <c r="AQ2344" s="151"/>
      <c r="AS2344" s="151"/>
    </row>
    <row r="2345" spans="1:45" s="140" customFormat="1">
      <c r="A2345" s="142"/>
      <c r="B2345" s="194"/>
      <c r="C2345" s="163"/>
      <c r="D2345" s="164"/>
      <c r="H2345" s="165"/>
      <c r="M2345" s="165"/>
      <c r="N2345" s="165"/>
      <c r="AQ2345" s="151"/>
      <c r="AS2345" s="151"/>
    </row>
    <row r="2346" spans="1:45" s="140" customFormat="1">
      <c r="A2346" s="142"/>
      <c r="B2346" s="194"/>
      <c r="C2346" s="163"/>
      <c r="D2346" s="164"/>
      <c r="H2346" s="165"/>
      <c r="M2346" s="165"/>
      <c r="N2346" s="165"/>
      <c r="AQ2346" s="151"/>
      <c r="AS2346" s="151"/>
    </row>
    <row r="2347" spans="1:45" s="140" customFormat="1">
      <c r="A2347" s="142"/>
      <c r="B2347" s="194"/>
      <c r="C2347" s="163"/>
      <c r="D2347" s="164"/>
      <c r="H2347" s="165"/>
      <c r="M2347" s="165"/>
      <c r="N2347" s="165"/>
      <c r="AQ2347" s="151"/>
      <c r="AS2347" s="151"/>
    </row>
    <row r="2348" spans="1:45" s="140" customFormat="1">
      <c r="A2348" s="142"/>
      <c r="B2348" s="194"/>
      <c r="C2348" s="163"/>
      <c r="D2348" s="164"/>
      <c r="H2348" s="165"/>
      <c r="M2348" s="165"/>
      <c r="N2348" s="165"/>
      <c r="AQ2348" s="151"/>
      <c r="AS2348" s="151"/>
    </row>
    <row r="2349" spans="1:45" s="140" customFormat="1">
      <c r="A2349" s="142"/>
      <c r="B2349" s="194"/>
      <c r="C2349" s="163"/>
      <c r="D2349" s="164"/>
      <c r="H2349" s="165"/>
      <c r="M2349" s="165"/>
      <c r="N2349" s="165"/>
      <c r="AQ2349" s="151"/>
      <c r="AS2349" s="151"/>
    </row>
    <row r="2350" spans="1:45" s="140" customFormat="1">
      <c r="A2350" s="142"/>
      <c r="B2350" s="194"/>
      <c r="C2350" s="163"/>
      <c r="D2350" s="164"/>
      <c r="H2350" s="165"/>
      <c r="M2350" s="165"/>
      <c r="N2350" s="165"/>
      <c r="AQ2350" s="151"/>
      <c r="AS2350" s="151"/>
    </row>
    <row r="2351" spans="1:45" s="140" customFormat="1">
      <c r="A2351" s="142"/>
      <c r="B2351" s="194"/>
      <c r="C2351" s="163"/>
      <c r="D2351" s="164"/>
      <c r="H2351" s="165"/>
      <c r="M2351" s="165"/>
      <c r="N2351" s="165"/>
      <c r="AQ2351" s="151"/>
      <c r="AS2351" s="151"/>
    </row>
    <row r="2352" spans="1:45" s="140" customFormat="1">
      <c r="A2352" s="142"/>
      <c r="B2352" s="194"/>
      <c r="C2352" s="163"/>
      <c r="D2352" s="164"/>
      <c r="H2352" s="165"/>
      <c r="M2352" s="165"/>
      <c r="N2352" s="165"/>
      <c r="AQ2352" s="151"/>
      <c r="AS2352" s="151"/>
    </row>
    <row r="2353" spans="1:45" s="140" customFormat="1">
      <c r="A2353" s="142"/>
      <c r="B2353" s="194"/>
      <c r="C2353" s="163"/>
      <c r="D2353" s="164"/>
      <c r="H2353" s="165"/>
      <c r="M2353" s="165"/>
      <c r="N2353" s="165"/>
      <c r="AQ2353" s="151"/>
      <c r="AS2353" s="151"/>
    </row>
    <row r="2354" spans="1:45" s="140" customFormat="1">
      <c r="A2354" s="142"/>
      <c r="B2354" s="194"/>
      <c r="C2354" s="163"/>
      <c r="D2354" s="164"/>
      <c r="H2354" s="165"/>
      <c r="M2354" s="165"/>
      <c r="N2354" s="165"/>
      <c r="AQ2354" s="151"/>
      <c r="AS2354" s="151"/>
    </row>
    <row r="2355" spans="1:45" s="140" customFormat="1">
      <c r="A2355" s="142"/>
      <c r="B2355" s="194"/>
      <c r="C2355" s="163"/>
      <c r="D2355" s="164"/>
      <c r="H2355" s="165"/>
      <c r="M2355" s="165"/>
      <c r="N2355" s="165"/>
      <c r="AQ2355" s="151"/>
      <c r="AS2355" s="151"/>
    </row>
    <row r="2356" spans="1:45" s="140" customFormat="1">
      <c r="A2356" s="142"/>
      <c r="B2356" s="194"/>
      <c r="C2356" s="163"/>
      <c r="D2356" s="164"/>
      <c r="H2356" s="165"/>
      <c r="M2356" s="165"/>
      <c r="N2356" s="165"/>
      <c r="AQ2356" s="151"/>
      <c r="AS2356" s="151"/>
    </row>
    <row r="2357" spans="1:45" s="140" customFormat="1">
      <c r="A2357" s="142"/>
      <c r="B2357" s="194"/>
      <c r="C2357" s="163"/>
      <c r="D2357" s="164"/>
      <c r="H2357" s="165"/>
      <c r="M2357" s="165"/>
      <c r="N2357" s="165"/>
      <c r="AQ2357" s="151"/>
      <c r="AS2357" s="151"/>
    </row>
    <row r="2358" spans="1:45" s="140" customFormat="1">
      <c r="A2358" s="142"/>
      <c r="B2358" s="194"/>
      <c r="C2358" s="163"/>
      <c r="D2358" s="164"/>
      <c r="H2358" s="165"/>
      <c r="M2358" s="165"/>
      <c r="N2358" s="165"/>
      <c r="AQ2358" s="151"/>
      <c r="AS2358" s="151"/>
    </row>
    <row r="2359" spans="1:45" s="140" customFormat="1">
      <c r="A2359" s="142"/>
      <c r="B2359" s="194"/>
      <c r="C2359" s="163"/>
      <c r="D2359" s="164"/>
      <c r="H2359" s="165"/>
      <c r="M2359" s="165"/>
      <c r="N2359" s="165"/>
      <c r="AQ2359" s="151"/>
      <c r="AS2359" s="151"/>
    </row>
    <row r="2360" spans="1:45" s="140" customFormat="1">
      <c r="A2360" s="142"/>
      <c r="B2360" s="194"/>
      <c r="C2360" s="163"/>
      <c r="D2360" s="164"/>
      <c r="H2360" s="165"/>
      <c r="M2360" s="165"/>
      <c r="N2360" s="165"/>
      <c r="AQ2360" s="151"/>
      <c r="AS2360" s="151"/>
    </row>
    <row r="2361" spans="1:45" s="140" customFormat="1">
      <c r="A2361" s="142"/>
      <c r="B2361" s="194"/>
      <c r="C2361" s="163"/>
      <c r="D2361" s="164"/>
      <c r="H2361" s="165"/>
      <c r="M2361" s="165"/>
      <c r="N2361" s="165"/>
      <c r="AQ2361" s="151"/>
      <c r="AS2361" s="151"/>
    </row>
    <row r="2362" spans="1:45" s="140" customFormat="1">
      <c r="A2362" s="142"/>
      <c r="B2362" s="194"/>
      <c r="C2362" s="163"/>
      <c r="D2362" s="164"/>
      <c r="H2362" s="165"/>
      <c r="M2362" s="165"/>
      <c r="N2362" s="165"/>
      <c r="AQ2362" s="151"/>
      <c r="AS2362" s="151"/>
    </row>
    <row r="2363" spans="1:45" s="140" customFormat="1">
      <c r="A2363" s="142"/>
      <c r="B2363" s="194"/>
      <c r="C2363" s="163"/>
      <c r="D2363" s="164"/>
      <c r="H2363" s="165"/>
      <c r="M2363" s="165"/>
      <c r="N2363" s="165"/>
      <c r="AQ2363" s="151"/>
      <c r="AS2363" s="151"/>
    </row>
    <row r="2364" spans="1:45" s="140" customFormat="1">
      <c r="A2364" s="142"/>
      <c r="B2364" s="194"/>
      <c r="C2364" s="163"/>
      <c r="D2364" s="164"/>
      <c r="H2364" s="165"/>
      <c r="M2364" s="165"/>
      <c r="N2364" s="165"/>
      <c r="AQ2364" s="151"/>
      <c r="AS2364" s="151"/>
    </row>
    <row r="2365" spans="1:45" s="140" customFormat="1">
      <c r="A2365" s="142"/>
      <c r="B2365" s="194"/>
      <c r="C2365" s="163"/>
      <c r="D2365" s="164"/>
      <c r="H2365" s="165"/>
      <c r="M2365" s="165"/>
      <c r="N2365" s="165"/>
      <c r="AQ2365" s="151"/>
      <c r="AS2365" s="151"/>
    </row>
    <row r="2366" spans="1:45" s="140" customFormat="1">
      <c r="A2366" s="142"/>
      <c r="B2366" s="194"/>
      <c r="C2366" s="163"/>
      <c r="D2366" s="164"/>
      <c r="H2366" s="165"/>
      <c r="M2366" s="165"/>
      <c r="N2366" s="165"/>
      <c r="AQ2366" s="151"/>
      <c r="AS2366" s="151"/>
    </row>
    <row r="2367" spans="1:45" s="140" customFormat="1">
      <c r="A2367" s="142"/>
      <c r="B2367" s="194"/>
      <c r="C2367" s="163"/>
      <c r="D2367" s="164"/>
      <c r="H2367" s="165"/>
      <c r="M2367" s="165"/>
      <c r="N2367" s="165"/>
      <c r="AQ2367" s="151"/>
      <c r="AS2367" s="151"/>
    </row>
    <row r="2368" spans="1:45" s="140" customFormat="1">
      <c r="A2368" s="142"/>
      <c r="B2368" s="194"/>
      <c r="C2368" s="163"/>
      <c r="D2368" s="164"/>
      <c r="H2368" s="165"/>
      <c r="M2368" s="165"/>
      <c r="N2368" s="165"/>
      <c r="AQ2368" s="151"/>
      <c r="AS2368" s="151"/>
    </row>
    <row r="2369" spans="1:45" s="140" customFormat="1">
      <c r="A2369" s="142"/>
      <c r="B2369" s="194"/>
      <c r="C2369" s="163"/>
      <c r="D2369" s="164"/>
      <c r="H2369" s="165"/>
      <c r="M2369" s="165"/>
      <c r="N2369" s="165"/>
      <c r="AQ2369" s="151"/>
      <c r="AS2369" s="151"/>
    </row>
    <row r="2370" spans="1:45" s="140" customFormat="1">
      <c r="A2370" s="142"/>
      <c r="B2370" s="194"/>
      <c r="C2370" s="163"/>
      <c r="D2370" s="164"/>
      <c r="H2370" s="165"/>
      <c r="M2370" s="165"/>
      <c r="N2370" s="165"/>
      <c r="AQ2370" s="151"/>
      <c r="AS2370" s="151"/>
    </row>
    <row r="2371" spans="1:45" s="140" customFormat="1">
      <c r="A2371" s="142"/>
      <c r="B2371" s="194"/>
      <c r="C2371" s="163"/>
      <c r="D2371" s="164"/>
      <c r="H2371" s="165"/>
      <c r="M2371" s="165"/>
      <c r="N2371" s="165"/>
      <c r="AQ2371" s="151"/>
      <c r="AS2371" s="151"/>
    </row>
    <row r="2372" spans="1:45" s="140" customFormat="1">
      <c r="A2372" s="142"/>
      <c r="B2372" s="194"/>
      <c r="C2372" s="163"/>
      <c r="D2372" s="164"/>
      <c r="H2372" s="165"/>
      <c r="M2372" s="165"/>
      <c r="N2372" s="165"/>
      <c r="AQ2372" s="151"/>
      <c r="AS2372" s="151"/>
    </row>
    <row r="2373" spans="1:45" s="140" customFormat="1">
      <c r="A2373" s="142"/>
      <c r="B2373" s="194"/>
      <c r="C2373" s="163"/>
      <c r="D2373" s="164"/>
      <c r="H2373" s="165"/>
      <c r="M2373" s="165"/>
      <c r="N2373" s="165"/>
      <c r="AQ2373" s="151"/>
      <c r="AS2373" s="151"/>
    </row>
    <row r="2374" spans="1:45" s="140" customFormat="1">
      <c r="A2374" s="142"/>
      <c r="B2374" s="194"/>
      <c r="C2374" s="163"/>
      <c r="D2374" s="164"/>
      <c r="H2374" s="165"/>
      <c r="M2374" s="165"/>
      <c r="N2374" s="165"/>
      <c r="AQ2374" s="151"/>
      <c r="AS2374" s="151"/>
    </row>
    <row r="2375" spans="1:45" s="140" customFormat="1">
      <c r="A2375" s="142"/>
      <c r="B2375" s="194"/>
      <c r="C2375" s="163"/>
      <c r="D2375" s="164"/>
      <c r="H2375" s="165"/>
      <c r="M2375" s="165"/>
      <c r="N2375" s="165"/>
      <c r="AQ2375" s="151"/>
      <c r="AS2375" s="151"/>
    </row>
    <row r="2376" spans="1:45" s="140" customFormat="1">
      <c r="A2376" s="142"/>
      <c r="B2376" s="194"/>
      <c r="C2376" s="163"/>
      <c r="D2376" s="164"/>
      <c r="H2376" s="165"/>
      <c r="M2376" s="165"/>
      <c r="N2376" s="165"/>
      <c r="AQ2376" s="151"/>
      <c r="AS2376" s="151"/>
    </row>
    <row r="2377" spans="1:45" s="140" customFormat="1">
      <c r="A2377" s="142"/>
      <c r="B2377" s="194"/>
      <c r="C2377" s="163"/>
      <c r="D2377" s="164"/>
      <c r="H2377" s="165"/>
      <c r="M2377" s="165"/>
      <c r="N2377" s="165"/>
      <c r="AQ2377" s="151"/>
      <c r="AS2377" s="151"/>
    </row>
    <row r="2378" spans="1:45" s="140" customFormat="1">
      <c r="A2378" s="142"/>
      <c r="B2378" s="194"/>
      <c r="C2378" s="163"/>
      <c r="D2378" s="164"/>
      <c r="H2378" s="165"/>
      <c r="M2378" s="165"/>
      <c r="N2378" s="165"/>
      <c r="AQ2378" s="151"/>
      <c r="AS2378" s="151"/>
    </row>
    <row r="2379" spans="1:45" s="140" customFormat="1">
      <c r="A2379" s="142"/>
      <c r="B2379" s="194"/>
      <c r="C2379" s="163"/>
      <c r="D2379" s="164"/>
      <c r="H2379" s="165"/>
      <c r="M2379" s="165"/>
      <c r="N2379" s="165"/>
      <c r="AQ2379" s="151"/>
      <c r="AS2379" s="151"/>
    </row>
    <row r="2380" spans="1:45" s="140" customFormat="1">
      <c r="A2380" s="142"/>
      <c r="B2380" s="194"/>
      <c r="C2380" s="163"/>
      <c r="D2380" s="164"/>
      <c r="H2380" s="165"/>
      <c r="M2380" s="165"/>
      <c r="N2380" s="165"/>
      <c r="AQ2380" s="151"/>
      <c r="AS2380" s="151"/>
    </row>
    <row r="2381" spans="1:45" s="140" customFormat="1">
      <c r="A2381" s="142"/>
      <c r="B2381" s="194"/>
      <c r="C2381" s="163"/>
      <c r="D2381" s="164"/>
      <c r="H2381" s="165"/>
      <c r="M2381" s="165"/>
      <c r="N2381" s="165"/>
      <c r="AQ2381" s="151"/>
      <c r="AS2381" s="151"/>
    </row>
    <row r="2382" spans="1:45" s="140" customFormat="1">
      <c r="A2382" s="142"/>
      <c r="B2382" s="194"/>
      <c r="C2382" s="163"/>
      <c r="D2382" s="164"/>
      <c r="H2382" s="165"/>
      <c r="M2382" s="165"/>
      <c r="N2382" s="165"/>
      <c r="AQ2382" s="151"/>
      <c r="AS2382" s="151"/>
    </row>
    <row r="2383" spans="1:45" s="140" customFormat="1">
      <c r="A2383" s="142"/>
      <c r="B2383" s="194"/>
      <c r="C2383" s="163"/>
      <c r="D2383" s="164"/>
      <c r="H2383" s="165"/>
      <c r="M2383" s="165"/>
      <c r="N2383" s="165"/>
      <c r="AQ2383" s="151"/>
      <c r="AS2383" s="151"/>
    </row>
    <row r="2384" spans="1:45" s="140" customFormat="1">
      <c r="A2384" s="142"/>
      <c r="B2384" s="194"/>
      <c r="C2384" s="163"/>
      <c r="D2384" s="164"/>
      <c r="H2384" s="165"/>
      <c r="M2384" s="165"/>
      <c r="N2384" s="165"/>
      <c r="AQ2384" s="151"/>
      <c r="AS2384" s="151"/>
    </row>
    <row r="2385" spans="1:45" s="140" customFormat="1">
      <c r="A2385" s="142"/>
      <c r="B2385" s="194"/>
      <c r="C2385" s="163"/>
      <c r="D2385" s="164"/>
      <c r="H2385" s="165"/>
      <c r="M2385" s="165"/>
      <c r="N2385" s="165"/>
      <c r="AQ2385" s="151"/>
      <c r="AS2385" s="151"/>
    </row>
    <row r="2386" spans="1:45" s="140" customFormat="1">
      <c r="A2386" s="142"/>
      <c r="B2386" s="194"/>
      <c r="C2386" s="163"/>
      <c r="D2386" s="164"/>
      <c r="H2386" s="165"/>
      <c r="M2386" s="165"/>
      <c r="N2386" s="165"/>
      <c r="AQ2386" s="151"/>
      <c r="AS2386" s="151"/>
    </row>
    <row r="2387" spans="1:45" s="140" customFormat="1">
      <c r="A2387" s="142"/>
      <c r="B2387" s="194"/>
      <c r="C2387" s="163"/>
      <c r="D2387" s="164"/>
      <c r="H2387" s="165"/>
      <c r="M2387" s="165"/>
      <c r="N2387" s="165"/>
      <c r="AQ2387" s="151"/>
      <c r="AS2387" s="151"/>
    </row>
    <row r="2388" spans="1:45" s="140" customFormat="1">
      <c r="A2388" s="142"/>
      <c r="B2388" s="194"/>
      <c r="C2388" s="163"/>
      <c r="D2388" s="164"/>
      <c r="H2388" s="165"/>
      <c r="M2388" s="165"/>
      <c r="N2388" s="165"/>
      <c r="AQ2388" s="151"/>
      <c r="AS2388" s="151"/>
    </row>
    <row r="2389" spans="1:45" s="140" customFormat="1">
      <c r="A2389" s="142"/>
      <c r="B2389" s="194"/>
      <c r="C2389" s="163"/>
      <c r="D2389" s="164"/>
      <c r="H2389" s="165"/>
      <c r="M2389" s="165"/>
      <c r="N2389" s="165"/>
      <c r="AQ2389" s="151"/>
      <c r="AS2389" s="151"/>
    </row>
    <row r="2390" spans="1:45" s="140" customFormat="1">
      <c r="A2390" s="142"/>
      <c r="B2390" s="194"/>
      <c r="C2390" s="163"/>
      <c r="D2390" s="164"/>
      <c r="H2390" s="165"/>
      <c r="M2390" s="165"/>
      <c r="N2390" s="165"/>
      <c r="AQ2390" s="151"/>
      <c r="AS2390" s="151"/>
    </row>
    <row r="2391" spans="1:45" s="140" customFormat="1">
      <c r="A2391" s="142"/>
      <c r="B2391" s="194"/>
      <c r="C2391" s="163"/>
      <c r="D2391" s="164"/>
      <c r="H2391" s="165"/>
      <c r="M2391" s="165"/>
      <c r="N2391" s="165"/>
      <c r="AQ2391" s="151"/>
      <c r="AS2391" s="151"/>
    </row>
    <row r="2392" spans="1:45" s="140" customFormat="1">
      <c r="A2392" s="142"/>
      <c r="B2392" s="194"/>
      <c r="C2392" s="163"/>
      <c r="D2392" s="164"/>
      <c r="H2392" s="165"/>
      <c r="M2392" s="165"/>
      <c r="N2392" s="165"/>
      <c r="AQ2392" s="151"/>
      <c r="AS2392" s="151"/>
    </row>
    <row r="2393" spans="1:45" s="140" customFormat="1">
      <c r="A2393" s="142"/>
      <c r="B2393" s="194"/>
      <c r="C2393" s="163"/>
      <c r="D2393" s="164"/>
      <c r="H2393" s="165"/>
      <c r="M2393" s="165"/>
      <c r="N2393" s="165"/>
      <c r="AQ2393" s="151"/>
      <c r="AS2393" s="151"/>
    </row>
    <row r="2394" spans="1:45" s="140" customFormat="1">
      <c r="A2394" s="142"/>
      <c r="B2394" s="194"/>
      <c r="C2394" s="163"/>
      <c r="D2394" s="164"/>
      <c r="H2394" s="165"/>
      <c r="M2394" s="165"/>
      <c r="N2394" s="165"/>
      <c r="AQ2394" s="151"/>
      <c r="AS2394" s="151"/>
    </row>
    <row r="2395" spans="1:45" s="140" customFormat="1">
      <c r="A2395" s="142"/>
      <c r="B2395" s="194"/>
      <c r="C2395" s="163"/>
      <c r="D2395" s="164"/>
      <c r="H2395" s="165"/>
      <c r="M2395" s="165"/>
      <c r="N2395" s="165"/>
      <c r="AQ2395" s="151"/>
      <c r="AS2395" s="151"/>
    </row>
    <row r="2396" spans="1:45" s="140" customFormat="1">
      <c r="A2396" s="142"/>
      <c r="B2396" s="194"/>
      <c r="C2396" s="163"/>
      <c r="D2396" s="164"/>
      <c r="H2396" s="165"/>
      <c r="M2396" s="165"/>
      <c r="N2396" s="165"/>
      <c r="AQ2396" s="151"/>
      <c r="AS2396" s="151"/>
    </row>
    <row r="2397" spans="1:45" s="140" customFormat="1">
      <c r="A2397" s="142"/>
      <c r="B2397" s="194"/>
      <c r="C2397" s="163"/>
      <c r="D2397" s="164"/>
      <c r="H2397" s="165"/>
      <c r="M2397" s="165"/>
      <c r="N2397" s="165"/>
      <c r="AQ2397" s="151"/>
      <c r="AS2397" s="151"/>
    </row>
    <row r="2398" spans="1:45" s="140" customFormat="1">
      <c r="A2398" s="142"/>
      <c r="B2398" s="194"/>
      <c r="C2398" s="163"/>
      <c r="D2398" s="164"/>
      <c r="H2398" s="165"/>
      <c r="M2398" s="165"/>
      <c r="N2398" s="165"/>
      <c r="AQ2398" s="151"/>
      <c r="AS2398" s="151"/>
    </row>
    <row r="2399" spans="1:45" s="140" customFormat="1">
      <c r="A2399" s="142"/>
      <c r="B2399" s="194"/>
      <c r="C2399" s="163"/>
      <c r="D2399" s="164"/>
      <c r="H2399" s="165"/>
      <c r="M2399" s="165"/>
      <c r="N2399" s="165"/>
      <c r="AQ2399" s="151"/>
      <c r="AS2399" s="151"/>
    </row>
    <row r="2400" spans="1:45" s="140" customFormat="1">
      <c r="A2400" s="142"/>
      <c r="B2400" s="194"/>
      <c r="C2400" s="163"/>
      <c r="D2400" s="164"/>
      <c r="H2400" s="165"/>
      <c r="M2400" s="165"/>
      <c r="N2400" s="165"/>
      <c r="AQ2400" s="151"/>
      <c r="AS2400" s="151"/>
    </row>
    <row r="2401" spans="1:45" s="140" customFormat="1">
      <c r="A2401" s="142"/>
      <c r="B2401" s="194"/>
      <c r="C2401" s="163"/>
      <c r="D2401" s="164"/>
      <c r="H2401" s="165"/>
      <c r="M2401" s="165"/>
      <c r="N2401" s="165"/>
      <c r="AQ2401" s="151"/>
      <c r="AS2401" s="151"/>
    </row>
    <row r="2402" spans="1:45" s="140" customFormat="1">
      <c r="A2402" s="142"/>
      <c r="B2402" s="194"/>
      <c r="C2402" s="163"/>
      <c r="D2402" s="164"/>
      <c r="H2402" s="165"/>
      <c r="M2402" s="165"/>
      <c r="N2402" s="165"/>
      <c r="AQ2402" s="151"/>
      <c r="AS2402" s="151"/>
    </row>
    <row r="2403" spans="1:45" s="140" customFormat="1">
      <c r="A2403" s="142"/>
      <c r="B2403" s="194"/>
      <c r="C2403" s="163"/>
      <c r="D2403" s="164"/>
      <c r="H2403" s="165"/>
      <c r="M2403" s="165"/>
      <c r="N2403" s="165"/>
      <c r="AQ2403" s="151"/>
      <c r="AS2403" s="151"/>
    </row>
    <row r="2404" spans="1:45" s="140" customFormat="1">
      <c r="A2404" s="142"/>
      <c r="B2404" s="194"/>
      <c r="C2404" s="163"/>
      <c r="D2404" s="164"/>
      <c r="H2404" s="165"/>
      <c r="M2404" s="165"/>
      <c r="N2404" s="165"/>
      <c r="AQ2404" s="151"/>
      <c r="AS2404" s="151"/>
    </row>
    <row r="2405" spans="1:45" s="140" customFormat="1">
      <c r="A2405" s="142"/>
      <c r="B2405" s="194"/>
      <c r="C2405" s="163"/>
      <c r="D2405" s="164"/>
      <c r="H2405" s="165"/>
      <c r="M2405" s="165"/>
      <c r="N2405" s="165"/>
      <c r="AQ2405" s="151"/>
      <c r="AS2405" s="151"/>
    </row>
    <row r="2406" spans="1:45" s="140" customFormat="1">
      <c r="A2406" s="142"/>
      <c r="B2406" s="194"/>
      <c r="C2406" s="163"/>
      <c r="D2406" s="164"/>
      <c r="H2406" s="165"/>
      <c r="M2406" s="165"/>
      <c r="N2406" s="165"/>
      <c r="AQ2406" s="151"/>
      <c r="AS2406" s="151"/>
    </row>
    <row r="2407" spans="1:45" s="140" customFormat="1">
      <c r="A2407" s="142"/>
      <c r="B2407" s="194"/>
      <c r="C2407" s="163"/>
      <c r="D2407" s="164"/>
      <c r="H2407" s="165"/>
      <c r="M2407" s="165"/>
      <c r="N2407" s="165"/>
      <c r="AQ2407" s="151"/>
      <c r="AS2407" s="151"/>
    </row>
    <row r="2408" spans="1:45" s="140" customFormat="1">
      <c r="A2408" s="142"/>
      <c r="B2408" s="194"/>
      <c r="C2408" s="163"/>
      <c r="D2408" s="164"/>
      <c r="H2408" s="165"/>
      <c r="M2408" s="165"/>
      <c r="N2408" s="165"/>
      <c r="AQ2408" s="151"/>
      <c r="AS2408" s="151"/>
    </row>
    <row r="2409" spans="1:45" s="140" customFormat="1">
      <c r="A2409" s="142"/>
      <c r="B2409" s="194"/>
      <c r="C2409" s="163"/>
      <c r="D2409" s="164"/>
      <c r="H2409" s="165"/>
      <c r="M2409" s="165"/>
      <c r="N2409" s="165"/>
      <c r="AQ2409" s="151"/>
      <c r="AS2409" s="151"/>
    </row>
    <row r="2410" spans="1:45" s="140" customFormat="1">
      <c r="A2410" s="142"/>
      <c r="B2410" s="194"/>
      <c r="C2410" s="163"/>
      <c r="D2410" s="164"/>
      <c r="H2410" s="165"/>
      <c r="M2410" s="165"/>
      <c r="N2410" s="165"/>
      <c r="AQ2410" s="151"/>
      <c r="AS2410" s="151"/>
    </row>
    <row r="2411" spans="1:45" s="140" customFormat="1">
      <c r="A2411" s="142"/>
      <c r="B2411" s="194"/>
      <c r="C2411" s="163"/>
      <c r="D2411" s="164"/>
      <c r="H2411" s="165"/>
      <c r="M2411" s="165"/>
      <c r="N2411" s="165"/>
      <c r="AQ2411" s="151"/>
      <c r="AS2411" s="151"/>
    </row>
    <row r="2412" spans="1:45" s="140" customFormat="1">
      <c r="A2412" s="142"/>
      <c r="B2412" s="194"/>
      <c r="C2412" s="163"/>
      <c r="D2412" s="164"/>
      <c r="H2412" s="165"/>
      <c r="M2412" s="165"/>
      <c r="N2412" s="165"/>
      <c r="AQ2412" s="151"/>
      <c r="AS2412" s="151"/>
    </row>
    <row r="2413" spans="1:45" s="140" customFormat="1">
      <c r="A2413" s="142"/>
      <c r="B2413" s="194"/>
      <c r="C2413" s="163"/>
      <c r="D2413" s="164"/>
      <c r="H2413" s="165"/>
      <c r="M2413" s="165"/>
      <c r="N2413" s="165"/>
      <c r="AQ2413" s="151"/>
      <c r="AS2413" s="151"/>
    </row>
    <row r="2414" spans="1:45" s="140" customFormat="1">
      <c r="A2414" s="142"/>
      <c r="B2414" s="194"/>
      <c r="C2414" s="163"/>
      <c r="D2414" s="164"/>
      <c r="H2414" s="165"/>
      <c r="M2414" s="165"/>
      <c r="N2414" s="165"/>
      <c r="AQ2414" s="151"/>
      <c r="AS2414" s="151"/>
    </row>
    <row r="2415" spans="1:45" s="140" customFormat="1">
      <c r="A2415" s="142"/>
      <c r="B2415" s="194"/>
      <c r="C2415" s="163"/>
      <c r="D2415" s="164"/>
      <c r="H2415" s="165"/>
      <c r="M2415" s="165"/>
      <c r="N2415" s="165"/>
      <c r="AQ2415" s="151"/>
      <c r="AS2415" s="151"/>
    </row>
    <row r="2416" spans="1:45" s="140" customFormat="1">
      <c r="A2416" s="142"/>
      <c r="B2416" s="194"/>
      <c r="C2416" s="163"/>
      <c r="D2416" s="164"/>
      <c r="H2416" s="165"/>
      <c r="M2416" s="165"/>
      <c r="N2416" s="165"/>
      <c r="AQ2416" s="151"/>
      <c r="AS2416" s="151"/>
    </row>
    <row r="2417" spans="1:45" s="140" customFormat="1">
      <c r="A2417" s="142"/>
      <c r="B2417" s="194"/>
      <c r="C2417" s="163"/>
      <c r="D2417" s="164"/>
      <c r="H2417" s="165"/>
      <c r="M2417" s="165"/>
      <c r="N2417" s="165"/>
      <c r="AQ2417" s="151"/>
      <c r="AS2417" s="151"/>
    </row>
    <row r="2418" spans="1:45" s="140" customFormat="1">
      <c r="A2418" s="142"/>
      <c r="B2418" s="194"/>
      <c r="C2418" s="163"/>
      <c r="D2418" s="164"/>
      <c r="H2418" s="165"/>
      <c r="M2418" s="165"/>
      <c r="N2418" s="165"/>
      <c r="AQ2418" s="151"/>
      <c r="AS2418" s="151"/>
    </row>
    <row r="2419" spans="1:45" s="140" customFormat="1">
      <c r="A2419" s="142"/>
      <c r="B2419" s="194"/>
      <c r="C2419" s="163"/>
      <c r="D2419" s="164"/>
      <c r="H2419" s="165"/>
      <c r="M2419" s="165"/>
      <c r="N2419" s="165"/>
      <c r="AQ2419" s="151"/>
      <c r="AS2419" s="151"/>
    </row>
    <row r="2420" spans="1:45" s="140" customFormat="1">
      <c r="A2420" s="142"/>
      <c r="B2420" s="194"/>
      <c r="C2420" s="163"/>
      <c r="D2420" s="164"/>
      <c r="H2420" s="165"/>
      <c r="M2420" s="165"/>
      <c r="N2420" s="165"/>
      <c r="AQ2420" s="151"/>
      <c r="AS2420" s="151"/>
    </row>
    <row r="2421" spans="1:45" s="140" customFormat="1">
      <c r="A2421" s="142"/>
      <c r="B2421" s="194"/>
      <c r="C2421" s="163"/>
      <c r="D2421" s="164"/>
      <c r="H2421" s="165"/>
      <c r="M2421" s="165"/>
      <c r="N2421" s="165"/>
      <c r="AQ2421" s="151"/>
      <c r="AS2421" s="151"/>
    </row>
    <row r="2422" spans="1:45" s="140" customFormat="1">
      <c r="A2422" s="142"/>
      <c r="B2422" s="194"/>
      <c r="C2422" s="163"/>
      <c r="D2422" s="164"/>
      <c r="H2422" s="165"/>
      <c r="M2422" s="165"/>
      <c r="N2422" s="165"/>
      <c r="AQ2422" s="151"/>
      <c r="AS2422" s="151"/>
    </row>
    <row r="2423" spans="1:45" s="140" customFormat="1">
      <c r="A2423" s="142"/>
      <c r="B2423" s="194"/>
      <c r="C2423" s="163"/>
      <c r="D2423" s="164"/>
      <c r="H2423" s="165"/>
      <c r="M2423" s="165"/>
      <c r="N2423" s="165"/>
      <c r="AQ2423" s="151"/>
      <c r="AS2423" s="151"/>
    </row>
    <row r="2424" spans="1:45" s="140" customFormat="1">
      <c r="A2424" s="142"/>
      <c r="B2424" s="194"/>
      <c r="C2424" s="163"/>
      <c r="D2424" s="164"/>
      <c r="H2424" s="165"/>
      <c r="M2424" s="165"/>
      <c r="N2424" s="165"/>
      <c r="AQ2424" s="151"/>
      <c r="AS2424" s="151"/>
    </row>
    <row r="2425" spans="1:45" s="140" customFormat="1">
      <c r="A2425" s="142"/>
      <c r="B2425" s="194"/>
      <c r="C2425" s="163"/>
      <c r="D2425" s="164"/>
      <c r="H2425" s="165"/>
      <c r="M2425" s="165"/>
      <c r="N2425" s="165"/>
      <c r="AQ2425" s="151"/>
      <c r="AS2425" s="151"/>
    </row>
    <row r="2426" spans="1:45" s="140" customFormat="1">
      <c r="A2426" s="142"/>
      <c r="B2426" s="194"/>
      <c r="C2426" s="163"/>
      <c r="D2426" s="164"/>
      <c r="H2426" s="165"/>
      <c r="M2426" s="165"/>
      <c r="N2426" s="165"/>
      <c r="AQ2426" s="151"/>
      <c r="AS2426" s="151"/>
    </row>
    <row r="2427" spans="1:45" s="140" customFormat="1">
      <c r="A2427" s="142"/>
      <c r="B2427" s="194"/>
      <c r="C2427" s="163"/>
      <c r="D2427" s="164"/>
      <c r="H2427" s="165"/>
      <c r="M2427" s="165"/>
      <c r="N2427" s="165"/>
      <c r="AQ2427" s="151"/>
      <c r="AS2427" s="151"/>
    </row>
    <row r="2428" spans="1:45" s="140" customFormat="1">
      <c r="A2428" s="142"/>
      <c r="B2428" s="194"/>
      <c r="C2428" s="163"/>
      <c r="D2428" s="164"/>
      <c r="H2428" s="165"/>
      <c r="M2428" s="165"/>
      <c r="N2428" s="165"/>
      <c r="AQ2428" s="151"/>
      <c r="AS2428" s="151"/>
    </row>
    <row r="2429" spans="1:45" s="140" customFormat="1">
      <c r="A2429" s="142"/>
      <c r="B2429" s="194"/>
      <c r="C2429" s="163"/>
      <c r="D2429" s="164"/>
      <c r="H2429" s="165"/>
      <c r="M2429" s="165"/>
      <c r="N2429" s="165"/>
      <c r="AQ2429" s="151"/>
      <c r="AS2429" s="151"/>
    </row>
    <row r="2430" spans="1:45" s="140" customFormat="1">
      <c r="A2430" s="142"/>
      <c r="B2430" s="194"/>
      <c r="C2430" s="163"/>
      <c r="D2430" s="164"/>
      <c r="H2430" s="165"/>
      <c r="M2430" s="165"/>
      <c r="N2430" s="165"/>
      <c r="AQ2430" s="151"/>
      <c r="AS2430" s="151"/>
    </row>
    <row r="2431" spans="1:45" s="140" customFormat="1">
      <c r="A2431" s="142"/>
      <c r="B2431" s="194"/>
      <c r="C2431" s="163"/>
      <c r="D2431" s="164"/>
      <c r="H2431" s="165"/>
      <c r="M2431" s="165"/>
      <c r="N2431" s="165"/>
      <c r="AQ2431" s="151"/>
      <c r="AS2431" s="151"/>
    </row>
    <row r="2432" spans="1:45" s="140" customFormat="1">
      <c r="A2432" s="142"/>
      <c r="B2432" s="194"/>
      <c r="C2432" s="163"/>
      <c r="D2432" s="164"/>
      <c r="H2432" s="165"/>
      <c r="M2432" s="165"/>
      <c r="N2432" s="165"/>
      <c r="AQ2432" s="151"/>
      <c r="AS2432" s="151"/>
    </row>
    <row r="2433" spans="1:45" s="140" customFormat="1">
      <c r="A2433" s="142"/>
      <c r="B2433" s="194"/>
      <c r="C2433" s="163"/>
      <c r="D2433" s="164"/>
      <c r="H2433" s="165"/>
      <c r="M2433" s="165"/>
      <c r="N2433" s="165"/>
      <c r="AQ2433" s="151"/>
      <c r="AS2433" s="151"/>
    </row>
    <row r="2434" spans="1:45" s="140" customFormat="1">
      <c r="A2434" s="142"/>
      <c r="B2434" s="194"/>
      <c r="C2434" s="163"/>
      <c r="D2434" s="164"/>
      <c r="H2434" s="165"/>
      <c r="M2434" s="165"/>
      <c r="N2434" s="165"/>
      <c r="AQ2434" s="151"/>
      <c r="AS2434" s="151"/>
    </row>
    <row r="2435" spans="1:45" s="140" customFormat="1">
      <c r="A2435" s="142"/>
      <c r="B2435" s="194"/>
      <c r="C2435" s="163"/>
      <c r="D2435" s="164"/>
      <c r="H2435" s="165"/>
      <c r="M2435" s="165"/>
      <c r="N2435" s="165"/>
      <c r="AQ2435" s="151"/>
      <c r="AS2435" s="151"/>
    </row>
    <row r="2436" spans="1:45" s="140" customFormat="1">
      <c r="A2436" s="142"/>
      <c r="B2436" s="194"/>
      <c r="C2436" s="163"/>
      <c r="D2436" s="164"/>
      <c r="H2436" s="165"/>
      <c r="M2436" s="165"/>
      <c r="N2436" s="165"/>
      <c r="AQ2436" s="151"/>
      <c r="AS2436" s="151"/>
    </row>
    <row r="2437" spans="1:45" s="140" customFormat="1">
      <c r="A2437" s="142"/>
      <c r="B2437" s="194"/>
      <c r="C2437" s="163"/>
      <c r="D2437" s="164"/>
      <c r="H2437" s="165"/>
      <c r="M2437" s="165"/>
      <c r="N2437" s="165"/>
      <c r="AQ2437" s="151"/>
      <c r="AS2437" s="151"/>
    </row>
    <row r="2438" spans="1:45" s="140" customFormat="1">
      <c r="A2438" s="142"/>
      <c r="B2438" s="194"/>
      <c r="C2438" s="163"/>
      <c r="D2438" s="164"/>
      <c r="H2438" s="165"/>
      <c r="M2438" s="165"/>
      <c r="N2438" s="165"/>
      <c r="AQ2438" s="151"/>
      <c r="AS2438" s="151"/>
    </row>
    <row r="2439" spans="1:45" s="140" customFormat="1">
      <c r="A2439" s="142"/>
      <c r="B2439" s="194"/>
      <c r="C2439" s="163"/>
      <c r="D2439" s="164"/>
      <c r="H2439" s="165"/>
      <c r="M2439" s="165"/>
      <c r="N2439" s="165"/>
      <c r="AQ2439" s="151"/>
      <c r="AS2439" s="151"/>
    </row>
    <row r="2440" spans="1:45" s="140" customFormat="1">
      <c r="A2440" s="142"/>
      <c r="B2440" s="194"/>
      <c r="C2440" s="163"/>
      <c r="D2440" s="164"/>
      <c r="H2440" s="165"/>
      <c r="M2440" s="165"/>
      <c r="N2440" s="165"/>
      <c r="AQ2440" s="151"/>
      <c r="AS2440" s="151"/>
    </row>
    <row r="2441" spans="1:45" s="140" customFormat="1">
      <c r="A2441" s="142"/>
      <c r="B2441" s="194"/>
      <c r="C2441" s="163"/>
      <c r="D2441" s="164"/>
      <c r="H2441" s="165"/>
      <c r="M2441" s="165"/>
      <c r="N2441" s="165"/>
      <c r="AQ2441" s="151"/>
      <c r="AS2441" s="151"/>
    </row>
    <row r="2442" spans="1:45" s="140" customFormat="1">
      <c r="A2442" s="142"/>
      <c r="B2442" s="194"/>
      <c r="C2442" s="163"/>
      <c r="D2442" s="164"/>
      <c r="H2442" s="165"/>
      <c r="M2442" s="165"/>
      <c r="N2442" s="165"/>
      <c r="AQ2442" s="151"/>
      <c r="AS2442" s="151"/>
    </row>
    <row r="2443" spans="1:45" s="140" customFormat="1">
      <c r="A2443" s="142"/>
      <c r="B2443" s="194"/>
      <c r="C2443" s="163"/>
      <c r="D2443" s="164"/>
      <c r="H2443" s="165"/>
      <c r="M2443" s="165"/>
      <c r="N2443" s="165"/>
      <c r="AQ2443" s="151"/>
      <c r="AS2443" s="151"/>
    </row>
    <row r="2444" spans="1:45" s="140" customFormat="1">
      <c r="A2444" s="142"/>
      <c r="B2444" s="194"/>
      <c r="C2444" s="163"/>
      <c r="D2444" s="164"/>
      <c r="H2444" s="165"/>
      <c r="M2444" s="165"/>
      <c r="N2444" s="165"/>
      <c r="AQ2444" s="151"/>
      <c r="AS2444" s="151"/>
    </row>
    <row r="2445" spans="1:45" s="140" customFormat="1">
      <c r="A2445" s="142"/>
      <c r="B2445" s="194"/>
      <c r="C2445" s="163"/>
      <c r="D2445" s="164"/>
      <c r="H2445" s="165"/>
      <c r="M2445" s="165"/>
      <c r="N2445" s="165"/>
      <c r="AQ2445" s="151"/>
      <c r="AS2445" s="151"/>
    </row>
    <row r="2446" spans="1:45" s="140" customFormat="1">
      <c r="A2446" s="142"/>
      <c r="B2446" s="194"/>
      <c r="C2446" s="163"/>
      <c r="D2446" s="164"/>
      <c r="H2446" s="165"/>
      <c r="M2446" s="165"/>
      <c r="N2446" s="165"/>
      <c r="AQ2446" s="151"/>
      <c r="AS2446" s="151"/>
    </row>
    <row r="2447" spans="1:45" s="140" customFormat="1">
      <c r="A2447" s="142"/>
      <c r="B2447" s="194"/>
      <c r="C2447" s="163"/>
      <c r="D2447" s="164"/>
      <c r="H2447" s="165"/>
      <c r="M2447" s="165"/>
      <c r="N2447" s="165"/>
      <c r="AQ2447" s="151"/>
      <c r="AS2447" s="151"/>
    </row>
    <row r="2448" spans="1:45" s="140" customFormat="1">
      <c r="A2448" s="142"/>
      <c r="B2448" s="194"/>
      <c r="C2448" s="163"/>
      <c r="D2448" s="164"/>
      <c r="H2448" s="165"/>
      <c r="M2448" s="165"/>
      <c r="N2448" s="165"/>
      <c r="AQ2448" s="151"/>
      <c r="AS2448" s="151"/>
    </row>
    <row r="2449" spans="1:116" s="140" customFormat="1">
      <c r="A2449" s="142"/>
      <c r="B2449" s="194"/>
      <c r="C2449" s="163"/>
      <c r="D2449" s="164"/>
      <c r="H2449" s="165"/>
      <c r="M2449" s="165"/>
      <c r="N2449" s="165"/>
      <c r="AQ2449" s="151"/>
      <c r="AS2449" s="154"/>
      <c r="AT2449" s="137"/>
      <c r="AU2449" s="137"/>
      <c r="AV2449" s="137"/>
      <c r="AW2449" s="137"/>
      <c r="AX2449" s="137"/>
      <c r="AY2449" s="137"/>
      <c r="AZ2449" s="137"/>
      <c r="BA2449" s="137"/>
      <c r="BB2449" s="137"/>
      <c r="BC2449" s="137"/>
      <c r="BD2449" s="137"/>
      <c r="BE2449" s="137"/>
      <c r="BF2449" s="137"/>
      <c r="BG2449" s="137"/>
      <c r="BH2449" s="137"/>
      <c r="BI2449" s="137"/>
      <c r="BJ2449" s="137"/>
      <c r="BK2449" s="137"/>
      <c r="BL2449" s="137"/>
      <c r="BM2449" s="137"/>
      <c r="BN2449" s="137"/>
      <c r="BO2449" s="137"/>
      <c r="BP2449" s="137"/>
      <c r="BQ2449" s="137"/>
      <c r="BR2449" s="137"/>
      <c r="BS2449" s="137"/>
      <c r="BT2449" s="137"/>
      <c r="BU2449" s="137"/>
      <c r="BV2449" s="137"/>
      <c r="BW2449" s="137"/>
      <c r="BX2449" s="137"/>
      <c r="BY2449" s="137"/>
      <c r="BZ2449" s="137"/>
      <c r="CA2449" s="137"/>
      <c r="CB2449" s="137"/>
      <c r="CC2449" s="137"/>
      <c r="CD2449" s="137"/>
      <c r="CE2449" s="137"/>
      <c r="CF2449" s="137"/>
      <c r="CG2449" s="137"/>
      <c r="CH2449" s="137"/>
      <c r="CI2449" s="137"/>
      <c r="CJ2449" s="137"/>
      <c r="CK2449" s="137"/>
      <c r="CL2449" s="137"/>
      <c r="CM2449" s="137"/>
      <c r="CN2449" s="137"/>
      <c r="CO2449" s="137"/>
      <c r="CP2449" s="137"/>
      <c r="CQ2449" s="137"/>
      <c r="CR2449" s="137"/>
      <c r="CS2449" s="137"/>
      <c r="CT2449" s="137"/>
      <c r="CU2449" s="137"/>
      <c r="CV2449" s="137"/>
      <c r="CW2449" s="137"/>
      <c r="CX2449" s="137"/>
      <c r="CY2449" s="137"/>
      <c r="CZ2449" s="137"/>
      <c r="DA2449" s="137"/>
      <c r="DB2449" s="137"/>
      <c r="DC2449" s="137"/>
      <c r="DD2449" s="137"/>
      <c r="DE2449" s="137"/>
      <c r="DF2449" s="137"/>
      <c r="DG2449" s="137"/>
      <c r="DH2449" s="137"/>
      <c r="DI2449" s="137"/>
      <c r="DJ2449" s="137"/>
      <c r="DK2449" s="137"/>
      <c r="DL2449" s="137"/>
    </row>
    <row r="2450" spans="1:116" s="140" customFormat="1">
      <c r="A2450" s="142"/>
      <c r="B2450" s="194"/>
      <c r="C2450" s="163"/>
      <c r="D2450" s="164"/>
      <c r="H2450" s="165"/>
      <c r="M2450" s="165"/>
      <c r="N2450" s="165"/>
      <c r="AQ2450" s="151"/>
      <c r="AS2450" s="154"/>
      <c r="AT2450" s="137"/>
      <c r="AU2450" s="137"/>
      <c r="AV2450" s="137"/>
      <c r="AW2450" s="137"/>
      <c r="AX2450" s="137"/>
      <c r="AY2450" s="137"/>
      <c r="AZ2450" s="137"/>
      <c r="BA2450" s="137"/>
      <c r="BB2450" s="137"/>
      <c r="BC2450" s="137"/>
      <c r="BD2450" s="137"/>
      <c r="BE2450" s="137"/>
      <c r="BF2450" s="137"/>
      <c r="BG2450" s="137"/>
      <c r="BH2450" s="137"/>
      <c r="BI2450" s="137"/>
      <c r="BJ2450" s="137"/>
      <c r="BK2450" s="137"/>
      <c r="BL2450" s="137"/>
      <c r="BM2450" s="137"/>
      <c r="BN2450" s="137"/>
      <c r="BO2450" s="137"/>
      <c r="BP2450" s="137"/>
      <c r="BQ2450" s="137"/>
      <c r="BR2450" s="137"/>
      <c r="BS2450" s="137"/>
      <c r="BT2450" s="137"/>
      <c r="BU2450" s="137"/>
      <c r="BV2450" s="137"/>
      <c r="BW2450" s="137"/>
      <c r="BX2450" s="137"/>
      <c r="BY2450" s="137"/>
      <c r="BZ2450" s="137"/>
      <c r="CA2450" s="137"/>
      <c r="CB2450" s="137"/>
      <c r="CC2450" s="137"/>
      <c r="CD2450" s="137"/>
      <c r="CE2450" s="137"/>
      <c r="CF2450" s="137"/>
      <c r="CG2450" s="137"/>
      <c r="CH2450" s="137"/>
      <c r="CI2450" s="137"/>
      <c r="CJ2450" s="137"/>
      <c r="CK2450" s="137"/>
      <c r="CL2450" s="137"/>
      <c r="CM2450" s="137"/>
      <c r="CN2450" s="137"/>
      <c r="CO2450" s="137"/>
      <c r="CP2450" s="137"/>
      <c r="CQ2450" s="137"/>
      <c r="CR2450" s="137"/>
      <c r="CS2450" s="137"/>
      <c r="CT2450" s="137"/>
      <c r="CU2450" s="137"/>
      <c r="CV2450" s="137"/>
      <c r="CW2450" s="137"/>
      <c r="CX2450" s="137"/>
      <c r="CY2450" s="137"/>
      <c r="CZ2450" s="137"/>
      <c r="DA2450" s="137"/>
      <c r="DB2450" s="137"/>
      <c r="DC2450" s="137"/>
      <c r="DD2450" s="137"/>
      <c r="DE2450" s="137"/>
      <c r="DF2450" s="137"/>
      <c r="DG2450" s="137"/>
      <c r="DH2450" s="137"/>
      <c r="DI2450" s="137"/>
      <c r="DJ2450" s="137"/>
      <c r="DK2450" s="137"/>
      <c r="DL2450" s="137"/>
    </row>
    <row r="2451" spans="1:116" s="140" customFormat="1">
      <c r="A2451" s="142"/>
      <c r="B2451" s="194"/>
      <c r="C2451" s="163"/>
      <c r="D2451" s="164"/>
      <c r="H2451" s="165"/>
      <c r="M2451" s="165"/>
      <c r="N2451" s="165"/>
      <c r="AQ2451" s="151"/>
      <c r="AS2451" s="154"/>
      <c r="AT2451" s="137"/>
      <c r="AU2451" s="137"/>
      <c r="AV2451" s="137"/>
      <c r="AW2451" s="137"/>
      <c r="AX2451" s="137"/>
      <c r="AY2451" s="137"/>
      <c r="AZ2451" s="137"/>
      <c r="BA2451" s="137"/>
      <c r="BB2451" s="137"/>
      <c r="BC2451" s="137"/>
      <c r="BD2451" s="137"/>
      <c r="BE2451" s="137"/>
      <c r="BF2451" s="137"/>
      <c r="BG2451" s="137"/>
      <c r="BH2451" s="137"/>
      <c r="BI2451" s="137"/>
      <c r="BJ2451" s="137"/>
      <c r="BK2451" s="137"/>
      <c r="BL2451" s="137"/>
      <c r="BM2451" s="137"/>
      <c r="BN2451" s="137"/>
      <c r="BO2451" s="137"/>
      <c r="BP2451" s="137"/>
      <c r="BQ2451" s="137"/>
      <c r="BR2451" s="137"/>
      <c r="BS2451" s="137"/>
      <c r="BT2451" s="137"/>
      <c r="BU2451" s="137"/>
      <c r="BV2451" s="137"/>
      <c r="BW2451" s="137"/>
      <c r="BX2451" s="137"/>
      <c r="BY2451" s="137"/>
      <c r="BZ2451" s="137"/>
      <c r="CA2451" s="137"/>
      <c r="CB2451" s="137"/>
      <c r="CC2451" s="137"/>
      <c r="CD2451" s="137"/>
      <c r="CE2451" s="137"/>
      <c r="CF2451" s="137"/>
      <c r="CG2451" s="137"/>
      <c r="CH2451" s="137"/>
      <c r="CI2451" s="137"/>
      <c r="CJ2451" s="137"/>
      <c r="CK2451" s="137"/>
      <c r="CL2451" s="137"/>
      <c r="CM2451" s="137"/>
      <c r="CN2451" s="137"/>
      <c r="CO2451" s="137"/>
      <c r="CP2451" s="137"/>
      <c r="CQ2451" s="137"/>
      <c r="CR2451" s="137"/>
      <c r="CS2451" s="137"/>
      <c r="CT2451" s="137"/>
      <c r="CU2451" s="137"/>
      <c r="CV2451" s="137"/>
      <c r="CW2451" s="137"/>
      <c r="CX2451" s="137"/>
      <c r="CY2451" s="137"/>
      <c r="CZ2451" s="137"/>
      <c r="DA2451" s="137"/>
      <c r="DB2451" s="137"/>
      <c r="DC2451" s="137"/>
      <c r="DD2451" s="137"/>
      <c r="DE2451" s="137"/>
      <c r="DF2451" s="137"/>
      <c r="DG2451" s="137"/>
      <c r="DH2451" s="137"/>
      <c r="DI2451" s="137"/>
      <c r="DJ2451" s="137"/>
      <c r="DK2451" s="137"/>
      <c r="DL2451" s="137"/>
    </row>
    <row r="2452" spans="1:116" s="140" customFormat="1">
      <c r="A2452" s="142"/>
      <c r="B2452" s="194"/>
      <c r="C2452" s="163"/>
      <c r="D2452" s="164"/>
      <c r="H2452" s="165"/>
      <c r="M2452" s="165"/>
      <c r="N2452" s="165"/>
      <c r="AQ2452" s="151"/>
      <c r="AS2452" s="154"/>
      <c r="AT2452" s="137"/>
      <c r="AU2452" s="137"/>
      <c r="AV2452" s="137"/>
      <c r="AW2452" s="137"/>
      <c r="AX2452" s="137"/>
      <c r="AY2452" s="137"/>
      <c r="AZ2452" s="137"/>
      <c r="BA2452" s="137"/>
      <c r="BB2452" s="137"/>
      <c r="BC2452" s="137"/>
      <c r="BD2452" s="137"/>
      <c r="BE2452" s="137"/>
      <c r="BF2452" s="137"/>
      <c r="BG2452" s="137"/>
      <c r="BH2452" s="137"/>
      <c r="BI2452" s="137"/>
      <c r="BJ2452" s="137"/>
      <c r="BK2452" s="137"/>
      <c r="BL2452" s="137"/>
      <c r="BM2452" s="137"/>
      <c r="BN2452" s="137"/>
      <c r="BO2452" s="137"/>
      <c r="BP2452" s="137"/>
      <c r="BQ2452" s="137"/>
      <c r="BR2452" s="137"/>
      <c r="BS2452" s="137"/>
      <c r="BT2452" s="137"/>
      <c r="BU2452" s="137"/>
      <c r="BV2452" s="137"/>
      <c r="BW2452" s="137"/>
      <c r="BX2452" s="137"/>
      <c r="BY2452" s="137"/>
      <c r="BZ2452" s="137"/>
      <c r="CA2452" s="137"/>
      <c r="CB2452" s="137"/>
      <c r="CC2452" s="137"/>
      <c r="CD2452" s="137"/>
      <c r="CE2452" s="137"/>
      <c r="CF2452" s="137"/>
      <c r="CG2452" s="137"/>
      <c r="CH2452" s="137"/>
      <c r="CI2452" s="137"/>
      <c r="CJ2452" s="137"/>
      <c r="CK2452" s="137"/>
      <c r="CL2452" s="137"/>
      <c r="CM2452" s="137"/>
      <c r="CN2452" s="137"/>
      <c r="CO2452" s="137"/>
      <c r="CP2452" s="137"/>
      <c r="CQ2452" s="137"/>
      <c r="CR2452" s="137"/>
      <c r="CS2452" s="137"/>
      <c r="CT2452" s="137"/>
      <c r="CU2452" s="137"/>
      <c r="CV2452" s="137"/>
      <c r="CW2452" s="137"/>
      <c r="CX2452" s="137"/>
      <c r="CY2452" s="137"/>
      <c r="CZ2452" s="137"/>
      <c r="DA2452" s="137"/>
      <c r="DB2452" s="137"/>
      <c r="DC2452" s="137"/>
      <c r="DD2452" s="137"/>
      <c r="DE2452" s="137"/>
      <c r="DF2452" s="137"/>
      <c r="DG2452" s="137"/>
      <c r="DH2452" s="137"/>
      <c r="DI2452" s="137"/>
      <c r="DJ2452" s="137"/>
      <c r="DK2452" s="137"/>
      <c r="DL2452" s="137"/>
    </row>
    <row r="2453" spans="1:116" s="140" customFormat="1">
      <c r="A2453" s="142"/>
      <c r="B2453" s="194"/>
      <c r="C2453" s="163"/>
      <c r="D2453" s="164"/>
      <c r="H2453" s="165"/>
      <c r="M2453" s="165"/>
      <c r="N2453" s="165"/>
      <c r="AQ2453" s="151"/>
      <c r="AS2453" s="154"/>
      <c r="AT2453" s="137"/>
      <c r="AU2453" s="137"/>
      <c r="AV2453" s="137"/>
      <c r="AW2453" s="137"/>
      <c r="AX2453" s="137"/>
      <c r="AY2453" s="137"/>
      <c r="AZ2453" s="137"/>
      <c r="BA2453" s="137"/>
      <c r="BB2453" s="137"/>
      <c r="BC2453" s="137"/>
      <c r="BD2453" s="137"/>
      <c r="BE2453" s="137"/>
      <c r="BF2453" s="137"/>
      <c r="BG2453" s="137"/>
      <c r="BH2453" s="137"/>
      <c r="BI2453" s="137"/>
      <c r="BJ2453" s="137"/>
      <c r="BK2453" s="137"/>
      <c r="BL2453" s="137"/>
      <c r="BM2453" s="137"/>
      <c r="BN2453" s="137"/>
      <c r="BO2453" s="137"/>
      <c r="BP2453" s="137"/>
      <c r="BQ2453" s="137"/>
      <c r="BR2453" s="137"/>
      <c r="BS2453" s="137"/>
      <c r="BT2453" s="137"/>
      <c r="BU2453" s="137"/>
      <c r="BV2453" s="137"/>
      <c r="BW2453" s="137"/>
      <c r="BX2453" s="137"/>
      <c r="BY2453" s="137"/>
      <c r="BZ2453" s="137"/>
      <c r="CA2453" s="137"/>
      <c r="CB2453" s="137"/>
      <c r="CC2453" s="137"/>
      <c r="CD2453" s="137"/>
      <c r="CE2453" s="137"/>
      <c r="CF2453" s="137"/>
      <c r="CG2453" s="137"/>
      <c r="CH2453" s="137"/>
      <c r="CI2453" s="137"/>
      <c r="CJ2453" s="137"/>
      <c r="CK2453" s="137"/>
      <c r="CL2453" s="137"/>
      <c r="CM2453" s="137"/>
      <c r="CN2453" s="137"/>
      <c r="CO2453" s="137"/>
      <c r="CP2453" s="137"/>
      <c r="CQ2453" s="137"/>
      <c r="CR2453" s="137"/>
      <c r="CS2453" s="137"/>
      <c r="CT2453" s="137"/>
      <c r="CU2453" s="137"/>
      <c r="CV2453" s="137"/>
      <c r="CW2453" s="137"/>
      <c r="CX2453" s="137"/>
      <c r="CY2453" s="137"/>
      <c r="CZ2453" s="137"/>
      <c r="DA2453" s="137"/>
      <c r="DB2453" s="137"/>
      <c r="DC2453" s="137"/>
      <c r="DD2453" s="137"/>
      <c r="DE2453" s="137"/>
      <c r="DF2453" s="137"/>
      <c r="DG2453" s="137"/>
      <c r="DH2453" s="137"/>
      <c r="DI2453" s="137"/>
      <c r="DJ2453" s="137"/>
      <c r="DK2453" s="137"/>
      <c r="DL2453" s="137"/>
    </row>
    <row r="2454" spans="1:116" s="140" customFormat="1">
      <c r="A2454" s="142"/>
      <c r="B2454" s="194"/>
      <c r="C2454" s="163"/>
      <c r="D2454" s="164"/>
      <c r="H2454" s="165"/>
      <c r="M2454" s="165"/>
      <c r="N2454" s="165"/>
      <c r="AQ2454" s="151"/>
      <c r="AS2454" s="154"/>
      <c r="AT2454" s="137"/>
      <c r="AU2454" s="137"/>
      <c r="AV2454" s="137"/>
      <c r="AW2454" s="137"/>
      <c r="AX2454" s="137"/>
      <c r="AY2454" s="137"/>
      <c r="AZ2454" s="137"/>
      <c r="BA2454" s="137"/>
      <c r="BB2454" s="137"/>
      <c r="BC2454" s="137"/>
      <c r="BD2454" s="137"/>
      <c r="BE2454" s="137"/>
      <c r="BF2454" s="137"/>
      <c r="BG2454" s="137"/>
      <c r="BH2454" s="137"/>
      <c r="BI2454" s="137"/>
      <c r="BJ2454" s="137"/>
      <c r="BK2454" s="137"/>
      <c r="BL2454" s="137"/>
      <c r="BM2454" s="137"/>
      <c r="BN2454" s="137"/>
      <c r="BO2454" s="137"/>
      <c r="BP2454" s="137"/>
      <c r="BQ2454" s="137"/>
      <c r="BR2454" s="137"/>
      <c r="BS2454" s="137"/>
      <c r="BT2454" s="137"/>
      <c r="BU2454" s="137"/>
      <c r="BV2454" s="137"/>
      <c r="BW2454" s="137"/>
      <c r="BX2454" s="137"/>
      <c r="BY2454" s="137"/>
      <c r="BZ2454" s="137"/>
      <c r="CA2454" s="137"/>
      <c r="CB2454" s="137"/>
      <c r="CC2454" s="137"/>
      <c r="CD2454" s="137"/>
      <c r="CE2454" s="137"/>
      <c r="CF2454" s="137"/>
      <c r="CG2454" s="137"/>
      <c r="CH2454" s="137"/>
      <c r="CI2454" s="137"/>
      <c r="CJ2454" s="137"/>
      <c r="CK2454" s="137"/>
      <c r="CL2454" s="137"/>
      <c r="CM2454" s="137"/>
      <c r="CN2454" s="137"/>
      <c r="CO2454" s="137"/>
      <c r="CP2454" s="137"/>
      <c r="CQ2454" s="137"/>
      <c r="CR2454" s="137"/>
      <c r="CS2454" s="137"/>
      <c r="CT2454" s="137"/>
      <c r="CU2454" s="137"/>
      <c r="CV2454" s="137"/>
      <c r="CW2454" s="137"/>
      <c r="CX2454" s="137"/>
      <c r="CY2454" s="137"/>
      <c r="CZ2454" s="137"/>
      <c r="DA2454" s="137"/>
      <c r="DB2454" s="137"/>
      <c r="DC2454" s="137"/>
      <c r="DD2454" s="137"/>
      <c r="DE2454" s="137"/>
      <c r="DF2454" s="137"/>
      <c r="DG2454" s="137"/>
      <c r="DH2454" s="137"/>
      <c r="DI2454" s="137"/>
      <c r="DJ2454" s="137"/>
      <c r="DK2454" s="137"/>
      <c r="DL2454" s="137"/>
    </row>
    <row r="2455" spans="1:116" s="140" customFormat="1">
      <c r="A2455" s="142"/>
      <c r="B2455" s="194"/>
      <c r="C2455" s="163"/>
      <c r="D2455" s="164"/>
      <c r="H2455" s="165"/>
      <c r="M2455" s="165"/>
      <c r="N2455" s="165"/>
      <c r="AQ2455" s="151"/>
      <c r="AS2455" s="154"/>
      <c r="AT2455" s="137"/>
      <c r="AU2455" s="137"/>
      <c r="AV2455" s="137"/>
      <c r="AW2455" s="137"/>
      <c r="AX2455" s="137"/>
      <c r="AY2455" s="137"/>
      <c r="AZ2455" s="137"/>
      <c r="BA2455" s="137"/>
      <c r="BB2455" s="137"/>
      <c r="BC2455" s="137"/>
      <c r="BD2455" s="137"/>
      <c r="BE2455" s="137"/>
      <c r="BF2455" s="137"/>
      <c r="BG2455" s="137"/>
      <c r="BH2455" s="137"/>
      <c r="BI2455" s="137"/>
      <c r="BJ2455" s="137"/>
      <c r="BK2455" s="137"/>
      <c r="BL2455" s="137"/>
      <c r="BM2455" s="137"/>
      <c r="BN2455" s="137"/>
      <c r="BO2455" s="137"/>
      <c r="BP2455" s="137"/>
      <c r="BQ2455" s="137"/>
      <c r="BR2455" s="137"/>
      <c r="BS2455" s="137"/>
      <c r="BT2455" s="137"/>
      <c r="BU2455" s="137"/>
      <c r="BV2455" s="137"/>
      <c r="BW2455" s="137"/>
      <c r="BX2455" s="137"/>
      <c r="BY2455" s="137"/>
      <c r="BZ2455" s="137"/>
      <c r="CA2455" s="137"/>
      <c r="CB2455" s="137"/>
      <c r="CC2455" s="137"/>
      <c r="CD2455" s="137"/>
      <c r="CE2455" s="137"/>
      <c r="CF2455" s="137"/>
      <c r="CG2455" s="137"/>
      <c r="CH2455" s="137"/>
      <c r="CI2455" s="137"/>
      <c r="CJ2455" s="137"/>
      <c r="CK2455" s="137"/>
      <c r="CL2455" s="137"/>
      <c r="CM2455" s="137"/>
      <c r="CN2455" s="137"/>
      <c r="CO2455" s="137"/>
      <c r="CP2455" s="137"/>
      <c r="CQ2455" s="137"/>
      <c r="CR2455" s="137"/>
      <c r="CS2455" s="137"/>
      <c r="CT2455" s="137"/>
      <c r="CU2455" s="137"/>
      <c r="CV2455" s="137"/>
      <c r="CW2455" s="137"/>
      <c r="CX2455" s="137"/>
      <c r="CY2455" s="137"/>
      <c r="CZ2455" s="137"/>
      <c r="DA2455" s="137"/>
      <c r="DB2455" s="137"/>
      <c r="DC2455" s="137"/>
      <c r="DD2455" s="137"/>
      <c r="DE2455" s="137"/>
      <c r="DF2455" s="137"/>
      <c r="DG2455" s="137"/>
      <c r="DH2455" s="137"/>
      <c r="DI2455" s="137"/>
      <c r="DJ2455" s="137"/>
      <c r="DK2455" s="137"/>
      <c r="DL2455" s="137"/>
    </row>
    <row r="2456" spans="1:116" s="140" customFormat="1">
      <c r="A2456" s="142"/>
      <c r="B2456" s="194"/>
      <c r="C2456" s="163"/>
      <c r="D2456" s="164"/>
      <c r="H2456" s="165"/>
      <c r="M2456" s="165"/>
      <c r="N2456" s="165"/>
      <c r="AQ2456" s="151"/>
      <c r="AS2456" s="154"/>
      <c r="AT2456" s="137"/>
      <c r="AU2456" s="137"/>
      <c r="AV2456" s="137"/>
      <c r="AW2456" s="137"/>
      <c r="AX2456" s="137"/>
      <c r="AY2456" s="137"/>
      <c r="AZ2456" s="137"/>
      <c r="BA2456" s="137"/>
      <c r="BB2456" s="137"/>
      <c r="BC2456" s="137"/>
      <c r="BD2456" s="137"/>
      <c r="BE2456" s="137"/>
      <c r="BF2456" s="137"/>
      <c r="BG2456" s="137"/>
      <c r="BH2456" s="137"/>
      <c r="BI2456" s="137"/>
      <c r="BJ2456" s="137"/>
      <c r="BK2456" s="137"/>
      <c r="BL2456" s="137"/>
      <c r="BM2456" s="137"/>
      <c r="BN2456" s="137"/>
      <c r="BO2456" s="137"/>
      <c r="BP2456" s="137"/>
      <c r="BQ2456" s="137"/>
      <c r="BR2456" s="137"/>
      <c r="BS2456" s="137"/>
      <c r="BT2456" s="137"/>
      <c r="BU2456" s="137"/>
      <c r="BV2456" s="137"/>
      <c r="BW2456" s="137"/>
      <c r="BX2456" s="137"/>
      <c r="BY2456" s="137"/>
      <c r="BZ2456" s="137"/>
      <c r="CA2456" s="137"/>
      <c r="CB2456" s="137"/>
      <c r="CC2456" s="137"/>
      <c r="CD2456" s="137"/>
      <c r="CE2456" s="137"/>
      <c r="CF2456" s="137"/>
      <c r="CG2456" s="137"/>
      <c r="CH2456" s="137"/>
      <c r="CI2456" s="137"/>
      <c r="CJ2456" s="137"/>
      <c r="CK2456" s="137"/>
      <c r="CL2456" s="137"/>
      <c r="CM2456" s="137"/>
      <c r="CN2456" s="137"/>
      <c r="CO2456" s="137"/>
      <c r="CP2456" s="137"/>
      <c r="CQ2456" s="137"/>
      <c r="CR2456" s="137"/>
      <c r="CS2456" s="137"/>
      <c r="CT2456" s="137"/>
      <c r="CU2456" s="137"/>
      <c r="CV2456" s="137"/>
      <c r="CW2456" s="137"/>
      <c r="CX2456" s="137"/>
      <c r="CY2456" s="137"/>
      <c r="CZ2456" s="137"/>
      <c r="DA2456" s="137"/>
      <c r="DB2456" s="137"/>
      <c r="DC2456" s="137"/>
      <c r="DD2456" s="137"/>
      <c r="DE2456" s="137"/>
      <c r="DF2456" s="137"/>
      <c r="DG2456" s="137"/>
      <c r="DH2456" s="137"/>
      <c r="DI2456" s="137"/>
      <c r="DJ2456" s="137"/>
      <c r="DK2456" s="137"/>
      <c r="DL2456" s="137"/>
    </row>
    <row r="2457" spans="1:116" s="140" customFormat="1">
      <c r="A2457" s="142"/>
      <c r="B2457" s="194"/>
      <c r="C2457" s="163"/>
      <c r="D2457" s="164"/>
      <c r="H2457" s="165"/>
      <c r="M2457" s="165"/>
      <c r="N2457" s="165"/>
      <c r="AQ2457" s="151"/>
      <c r="AS2457" s="154"/>
      <c r="AT2457" s="137"/>
      <c r="AU2457" s="137"/>
      <c r="AV2457" s="137"/>
      <c r="AW2457" s="137"/>
      <c r="AX2457" s="137"/>
      <c r="AY2457" s="137"/>
      <c r="AZ2457" s="137"/>
      <c r="BA2457" s="137"/>
      <c r="BB2457" s="137"/>
      <c r="BC2457" s="137"/>
      <c r="BD2457" s="137"/>
      <c r="BE2457" s="137"/>
      <c r="BF2457" s="137"/>
      <c r="BG2457" s="137"/>
      <c r="BH2457" s="137"/>
      <c r="BI2457" s="137"/>
      <c r="BJ2457" s="137"/>
      <c r="BK2457" s="137"/>
      <c r="BL2457" s="137"/>
      <c r="BM2457" s="137"/>
      <c r="BN2457" s="137"/>
      <c r="BO2457" s="137"/>
      <c r="BP2457" s="137"/>
      <c r="BQ2457" s="137"/>
      <c r="BR2457" s="137"/>
      <c r="BS2457" s="137"/>
      <c r="BT2457" s="137"/>
      <c r="BU2457" s="137"/>
      <c r="BV2457" s="137"/>
      <c r="BW2457" s="137"/>
      <c r="BX2457" s="137"/>
      <c r="BY2457" s="137"/>
      <c r="BZ2457" s="137"/>
      <c r="CA2457" s="137"/>
      <c r="CB2457" s="137"/>
      <c r="CC2457" s="137"/>
      <c r="CD2457" s="137"/>
      <c r="CE2457" s="137"/>
      <c r="CF2457" s="137"/>
      <c r="CG2457" s="137"/>
      <c r="CH2457" s="137"/>
      <c r="CI2457" s="137"/>
      <c r="CJ2457" s="137"/>
      <c r="CK2457" s="137"/>
      <c r="CL2457" s="137"/>
      <c r="CM2457" s="137"/>
      <c r="CN2457" s="137"/>
      <c r="CO2457" s="137"/>
      <c r="CP2457" s="137"/>
      <c r="CQ2457" s="137"/>
      <c r="CR2457" s="137"/>
      <c r="CS2457" s="137"/>
      <c r="CT2457" s="137"/>
      <c r="CU2457" s="137"/>
      <c r="CV2457" s="137"/>
      <c r="CW2457" s="137"/>
      <c r="CX2457" s="137"/>
      <c r="CY2457" s="137"/>
      <c r="CZ2457" s="137"/>
      <c r="DA2457" s="137"/>
      <c r="DB2457" s="137"/>
      <c r="DC2457" s="137"/>
      <c r="DD2457" s="137"/>
      <c r="DE2457" s="137"/>
      <c r="DF2457" s="137"/>
      <c r="DG2457" s="137"/>
      <c r="DH2457" s="137"/>
      <c r="DI2457" s="137"/>
      <c r="DJ2457" s="137"/>
      <c r="DK2457" s="137"/>
      <c r="DL2457" s="137"/>
    </row>
    <row r="2458" spans="1:116" s="140" customFormat="1">
      <c r="A2458" s="142"/>
      <c r="B2458" s="194"/>
      <c r="C2458" s="163"/>
      <c r="D2458" s="164"/>
      <c r="H2458" s="165"/>
      <c r="M2458" s="165"/>
      <c r="N2458" s="165"/>
      <c r="AQ2458" s="151"/>
      <c r="AS2458" s="154"/>
      <c r="AT2458" s="137"/>
      <c r="AU2458" s="137"/>
      <c r="AV2458" s="137"/>
      <c r="AW2458" s="137"/>
      <c r="AX2458" s="137"/>
      <c r="AY2458" s="137"/>
      <c r="AZ2458" s="137"/>
      <c r="BA2458" s="137"/>
      <c r="BB2458" s="137"/>
      <c r="BC2458" s="137"/>
      <c r="BD2458" s="137"/>
      <c r="BE2458" s="137"/>
      <c r="BF2458" s="137"/>
      <c r="BG2458" s="137"/>
      <c r="BH2458" s="137"/>
      <c r="BI2458" s="137"/>
      <c r="BJ2458" s="137"/>
      <c r="BK2458" s="137"/>
      <c r="BL2458" s="137"/>
      <c r="BM2458" s="137"/>
      <c r="BN2458" s="137"/>
      <c r="BO2458" s="137"/>
      <c r="BP2458" s="137"/>
      <c r="BQ2458" s="137"/>
      <c r="BR2458" s="137"/>
      <c r="BS2458" s="137"/>
      <c r="BT2458" s="137"/>
      <c r="BU2458" s="137"/>
      <c r="BV2458" s="137"/>
      <c r="BW2458" s="137"/>
      <c r="BX2458" s="137"/>
      <c r="BY2458" s="137"/>
      <c r="BZ2458" s="137"/>
      <c r="CA2458" s="137"/>
      <c r="CB2458" s="137"/>
      <c r="CC2458" s="137"/>
      <c r="CD2458" s="137"/>
      <c r="CE2458" s="137"/>
      <c r="CF2458" s="137"/>
      <c r="CG2458" s="137"/>
      <c r="CH2458" s="137"/>
      <c r="CI2458" s="137"/>
      <c r="CJ2458" s="137"/>
      <c r="CK2458" s="137"/>
      <c r="CL2458" s="137"/>
      <c r="CM2458" s="137"/>
      <c r="CN2458" s="137"/>
      <c r="CO2458" s="137"/>
      <c r="CP2458" s="137"/>
      <c r="CQ2458" s="137"/>
      <c r="CR2458" s="137"/>
      <c r="CS2458" s="137"/>
      <c r="CT2458" s="137"/>
      <c r="CU2458" s="137"/>
      <c r="CV2458" s="137"/>
      <c r="CW2458" s="137"/>
      <c r="CX2458" s="137"/>
      <c r="CY2458" s="137"/>
      <c r="CZ2458" s="137"/>
      <c r="DA2458" s="137"/>
      <c r="DB2458" s="137"/>
      <c r="DC2458" s="137"/>
      <c r="DD2458" s="137"/>
      <c r="DE2458" s="137"/>
      <c r="DF2458" s="137"/>
      <c r="DG2458" s="137"/>
      <c r="DH2458" s="137"/>
      <c r="DI2458" s="137"/>
      <c r="DJ2458" s="137"/>
      <c r="DK2458" s="137"/>
      <c r="DL2458" s="137"/>
    </row>
    <row r="2459" spans="1:116" s="140" customFormat="1">
      <c r="A2459" s="142"/>
      <c r="B2459" s="194"/>
      <c r="C2459" s="163"/>
      <c r="D2459" s="164"/>
      <c r="H2459" s="165"/>
      <c r="M2459" s="165"/>
      <c r="N2459" s="165"/>
      <c r="AQ2459" s="151"/>
      <c r="AS2459" s="154"/>
      <c r="AT2459" s="137"/>
      <c r="AU2459" s="137"/>
      <c r="AV2459" s="137"/>
      <c r="AW2459" s="137"/>
      <c r="AX2459" s="137"/>
      <c r="AY2459" s="137"/>
      <c r="AZ2459" s="137"/>
      <c r="BA2459" s="137"/>
      <c r="BB2459" s="137"/>
      <c r="BC2459" s="137"/>
      <c r="BD2459" s="137"/>
      <c r="BE2459" s="137"/>
      <c r="BF2459" s="137"/>
      <c r="BG2459" s="137"/>
      <c r="BH2459" s="137"/>
      <c r="BI2459" s="137"/>
      <c r="BJ2459" s="137"/>
      <c r="BK2459" s="137"/>
      <c r="BL2459" s="137"/>
      <c r="BM2459" s="137"/>
      <c r="BN2459" s="137"/>
      <c r="BO2459" s="137"/>
      <c r="BP2459" s="137"/>
      <c r="BQ2459" s="137"/>
      <c r="BR2459" s="137"/>
      <c r="BS2459" s="137"/>
      <c r="BT2459" s="137"/>
      <c r="BU2459" s="137"/>
      <c r="BV2459" s="137"/>
      <c r="BW2459" s="137"/>
      <c r="BX2459" s="137"/>
      <c r="BY2459" s="137"/>
      <c r="BZ2459" s="137"/>
      <c r="CA2459" s="137"/>
      <c r="CB2459" s="137"/>
      <c r="CC2459" s="137"/>
      <c r="CD2459" s="137"/>
      <c r="CE2459" s="137"/>
      <c r="CF2459" s="137"/>
      <c r="CG2459" s="137"/>
      <c r="CH2459" s="137"/>
      <c r="CI2459" s="137"/>
      <c r="CJ2459" s="137"/>
      <c r="CK2459" s="137"/>
      <c r="CL2459" s="137"/>
      <c r="CM2459" s="137"/>
      <c r="CN2459" s="137"/>
      <c r="CO2459" s="137"/>
      <c r="CP2459" s="137"/>
      <c r="CQ2459" s="137"/>
      <c r="CR2459" s="137"/>
      <c r="CS2459" s="137"/>
      <c r="CT2459" s="137"/>
      <c r="CU2459" s="137"/>
      <c r="CV2459" s="137"/>
      <c r="CW2459" s="137"/>
      <c r="CX2459" s="137"/>
      <c r="CY2459" s="137"/>
      <c r="CZ2459" s="137"/>
      <c r="DA2459" s="137"/>
      <c r="DB2459" s="137"/>
      <c r="DC2459" s="137"/>
      <c r="DD2459" s="137"/>
      <c r="DE2459" s="137"/>
      <c r="DF2459" s="137"/>
      <c r="DG2459" s="137"/>
      <c r="DH2459" s="137"/>
      <c r="DI2459" s="137"/>
      <c r="DJ2459" s="137"/>
      <c r="DK2459" s="137"/>
      <c r="DL2459" s="137"/>
    </row>
    <row r="2460" spans="1:116" s="140" customFormat="1">
      <c r="A2460" s="142"/>
      <c r="B2460" s="194"/>
      <c r="C2460" s="163"/>
      <c r="D2460" s="164"/>
      <c r="H2460" s="165"/>
      <c r="M2460" s="165"/>
      <c r="N2460" s="165"/>
      <c r="AQ2460" s="151"/>
      <c r="AS2460" s="154"/>
      <c r="AT2460" s="137"/>
      <c r="AU2460" s="137"/>
      <c r="AV2460" s="137"/>
      <c r="AW2460" s="137"/>
      <c r="AX2460" s="137"/>
      <c r="AY2460" s="137"/>
      <c r="AZ2460" s="137"/>
      <c r="BA2460" s="137"/>
      <c r="BB2460" s="137"/>
      <c r="BC2460" s="137"/>
      <c r="BD2460" s="137"/>
      <c r="BE2460" s="137"/>
      <c r="BF2460" s="137"/>
      <c r="BG2460" s="137"/>
      <c r="BH2460" s="137"/>
      <c r="BI2460" s="137"/>
      <c r="BJ2460" s="137"/>
      <c r="BK2460" s="137"/>
      <c r="BL2460" s="137"/>
      <c r="BM2460" s="137"/>
      <c r="BN2460" s="137"/>
      <c r="BO2460" s="137"/>
      <c r="BP2460" s="137"/>
      <c r="BQ2460" s="137"/>
      <c r="BR2460" s="137"/>
      <c r="BS2460" s="137"/>
      <c r="BT2460" s="137"/>
      <c r="BU2460" s="137"/>
      <c r="BV2460" s="137"/>
      <c r="BW2460" s="137"/>
      <c r="BX2460" s="137"/>
      <c r="BY2460" s="137"/>
      <c r="BZ2460" s="137"/>
      <c r="CA2460" s="137"/>
      <c r="CB2460" s="137"/>
      <c r="CC2460" s="137"/>
      <c r="CD2460" s="137"/>
      <c r="CE2460" s="137"/>
      <c r="CF2460" s="137"/>
      <c r="CG2460" s="137"/>
      <c r="CH2460" s="137"/>
      <c r="CI2460" s="137"/>
      <c r="CJ2460" s="137"/>
      <c r="CK2460" s="137"/>
      <c r="CL2460" s="137"/>
      <c r="CM2460" s="137"/>
      <c r="CN2460" s="137"/>
      <c r="CO2460" s="137"/>
      <c r="CP2460" s="137"/>
      <c r="CQ2460" s="137"/>
      <c r="CR2460" s="137"/>
      <c r="CS2460" s="137"/>
      <c r="CT2460" s="137"/>
      <c r="CU2460" s="137"/>
      <c r="CV2460" s="137"/>
      <c r="CW2460" s="137"/>
      <c r="CX2460" s="137"/>
      <c r="CY2460" s="137"/>
      <c r="CZ2460" s="137"/>
      <c r="DA2460" s="137"/>
      <c r="DB2460" s="137"/>
      <c r="DC2460" s="137"/>
      <c r="DD2460" s="137"/>
      <c r="DE2460" s="137"/>
      <c r="DF2460" s="137"/>
      <c r="DG2460" s="137"/>
      <c r="DH2460" s="137"/>
      <c r="DI2460" s="137"/>
      <c r="DJ2460" s="137"/>
      <c r="DK2460" s="137"/>
      <c r="DL2460" s="137"/>
    </row>
    <row r="2461" spans="1:116" s="140" customFormat="1">
      <c r="A2461" s="142"/>
      <c r="B2461" s="194"/>
      <c r="C2461" s="163"/>
      <c r="D2461" s="164"/>
      <c r="H2461" s="165"/>
      <c r="M2461" s="165"/>
      <c r="N2461" s="165"/>
      <c r="AQ2461" s="151"/>
      <c r="AS2461" s="154"/>
      <c r="AT2461" s="137"/>
      <c r="AU2461" s="137"/>
      <c r="AV2461" s="137"/>
      <c r="AW2461" s="137"/>
      <c r="AX2461" s="137"/>
      <c r="AY2461" s="137"/>
      <c r="AZ2461" s="137"/>
      <c r="BA2461" s="137"/>
      <c r="BB2461" s="137"/>
      <c r="BC2461" s="137"/>
      <c r="BD2461" s="137"/>
      <c r="BE2461" s="137"/>
      <c r="BF2461" s="137"/>
      <c r="BG2461" s="137"/>
      <c r="BH2461" s="137"/>
      <c r="BI2461" s="137"/>
      <c r="BJ2461" s="137"/>
      <c r="BK2461" s="137"/>
      <c r="BL2461" s="137"/>
      <c r="BM2461" s="137"/>
      <c r="BN2461" s="137"/>
      <c r="BO2461" s="137"/>
      <c r="BP2461" s="137"/>
      <c r="BQ2461" s="137"/>
      <c r="BR2461" s="137"/>
      <c r="BS2461" s="137"/>
      <c r="BT2461" s="137"/>
      <c r="BU2461" s="137"/>
      <c r="BV2461" s="137"/>
      <c r="BW2461" s="137"/>
      <c r="BX2461" s="137"/>
      <c r="BY2461" s="137"/>
      <c r="BZ2461" s="137"/>
      <c r="CA2461" s="137"/>
      <c r="CB2461" s="137"/>
      <c r="CC2461" s="137"/>
      <c r="CD2461" s="137"/>
      <c r="CE2461" s="137"/>
      <c r="CF2461" s="137"/>
      <c r="CG2461" s="137"/>
      <c r="CH2461" s="137"/>
      <c r="CI2461" s="137"/>
      <c r="CJ2461" s="137"/>
      <c r="CK2461" s="137"/>
      <c r="CL2461" s="137"/>
      <c r="CM2461" s="137"/>
      <c r="CN2461" s="137"/>
      <c r="CO2461" s="137"/>
      <c r="CP2461" s="137"/>
      <c r="CQ2461" s="137"/>
      <c r="CR2461" s="137"/>
      <c r="CS2461" s="137"/>
      <c r="CT2461" s="137"/>
      <c r="CU2461" s="137"/>
      <c r="CV2461" s="137"/>
      <c r="CW2461" s="137"/>
      <c r="CX2461" s="137"/>
      <c r="CY2461" s="137"/>
      <c r="CZ2461" s="137"/>
      <c r="DA2461" s="137"/>
      <c r="DB2461" s="137"/>
      <c r="DC2461" s="137"/>
      <c r="DD2461" s="137"/>
      <c r="DE2461" s="137"/>
      <c r="DF2461" s="137"/>
      <c r="DG2461" s="137"/>
      <c r="DH2461" s="137"/>
      <c r="DI2461" s="137"/>
      <c r="DJ2461" s="137"/>
      <c r="DK2461" s="137"/>
      <c r="DL2461" s="137"/>
    </row>
    <row r="2462" spans="1:116" s="140" customFormat="1">
      <c r="A2462" s="142"/>
      <c r="B2462" s="194"/>
      <c r="C2462" s="163"/>
      <c r="D2462" s="164"/>
      <c r="H2462" s="165"/>
      <c r="M2462" s="165"/>
      <c r="N2462" s="165"/>
      <c r="AQ2462" s="151"/>
      <c r="AS2462" s="154"/>
      <c r="AT2462" s="137"/>
      <c r="AU2462" s="137"/>
      <c r="AV2462" s="137"/>
      <c r="AW2462" s="137"/>
      <c r="AX2462" s="137"/>
      <c r="AY2462" s="137"/>
      <c r="AZ2462" s="137"/>
      <c r="BA2462" s="137"/>
      <c r="BB2462" s="137"/>
      <c r="BC2462" s="137"/>
      <c r="BD2462" s="137"/>
      <c r="BE2462" s="137"/>
      <c r="BF2462" s="137"/>
      <c r="BG2462" s="137"/>
      <c r="BH2462" s="137"/>
      <c r="BI2462" s="137"/>
      <c r="BJ2462" s="137"/>
      <c r="BK2462" s="137"/>
      <c r="BL2462" s="137"/>
      <c r="BM2462" s="137"/>
      <c r="BN2462" s="137"/>
      <c r="BO2462" s="137"/>
      <c r="BP2462" s="137"/>
      <c r="BQ2462" s="137"/>
      <c r="BR2462" s="137"/>
      <c r="BS2462" s="137"/>
      <c r="BT2462" s="137"/>
      <c r="BU2462" s="137"/>
      <c r="BV2462" s="137"/>
      <c r="BW2462" s="137"/>
      <c r="BX2462" s="137"/>
      <c r="BY2462" s="137"/>
      <c r="BZ2462" s="137"/>
      <c r="CA2462" s="137"/>
      <c r="CB2462" s="137"/>
      <c r="CC2462" s="137"/>
      <c r="CD2462" s="137"/>
      <c r="CE2462" s="137"/>
      <c r="CF2462" s="137"/>
      <c r="CG2462" s="137"/>
      <c r="CH2462" s="137"/>
      <c r="CI2462" s="137"/>
      <c r="CJ2462" s="137"/>
      <c r="CK2462" s="137"/>
      <c r="CL2462" s="137"/>
      <c r="CM2462" s="137"/>
      <c r="CN2462" s="137"/>
      <c r="CO2462" s="137"/>
      <c r="CP2462" s="137"/>
      <c r="CQ2462" s="137"/>
      <c r="CR2462" s="137"/>
      <c r="CS2462" s="137"/>
      <c r="CT2462" s="137"/>
      <c r="CU2462" s="137"/>
      <c r="CV2462" s="137"/>
      <c r="CW2462" s="137"/>
      <c r="CX2462" s="137"/>
      <c r="CY2462" s="137"/>
      <c r="CZ2462" s="137"/>
      <c r="DA2462" s="137"/>
      <c r="DB2462" s="137"/>
      <c r="DC2462" s="137"/>
      <c r="DD2462" s="137"/>
      <c r="DE2462" s="137"/>
      <c r="DF2462" s="137"/>
      <c r="DG2462" s="137"/>
      <c r="DH2462" s="137"/>
      <c r="DI2462" s="137"/>
      <c r="DJ2462" s="137"/>
      <c r="DK2462" s="137"/>
      <c r="DL2462" s="137"/>
    </row>
    <row r="2463" spans="1:116" s="140" customFormat="1">
      <c r="A2463" s="142"/>
      <c r="B2463" s="194"/>
      <c r="C2463" s="163"/>
      <c r="D2463" s="164"/>
      <c r="H2463" s="165"/>
      <c r="M2463" s="165"/>
      <c r="N2463" s="165"/>
      <c r="AQ2463" s="151"/>
      <c r="AS2463" s="154"/>
      <c r="AT2463" s="137"/>
      <c r="AU2463" s="137"/>
      <c r="AV2463" s="137"/>
      <c r="AW2463" s="137"/>
      <c r="AX2463" s="137"/>
      <c r="AY2463" s="137"/>
      <c r="AZ2463" s="137"/>
      <c r="BA2463" s="137"/>
      <c r="BB2463" s="137"/>
      <c r="BC2463" s="137"/>
      <c r="BD2463" s="137"/>
      <c r="BE2463" s="137"/>
      <c r="BF2463" s="137"/>
      <c r="BG2463" s="137"/>
      <c r="BH2463" s="137"/>
      <c r="BI2463" s="137"/>
      <c r="BJ2463" s="137"/>
      <c r="BK2463" s="137"/>
      <c r="BL2463" s="137"/>
      <c r="BM2463" s="137"/>
      <c r="BN2463" s="137"/>
      <c r="BO2463" s="137"/>
      <c r="BP2463" s="137"/>
      <c r="BQ2463" s="137"/>
      <c r="BR2463" s="137"/>
      <c r="BS2463" s="137"/>
      <c r="BT2463" s="137"/>
      <c r="BU2463" s="137"/>
      <c r="BV2463" s="137"/>
      <c r="BW2463" s="137"/>
      <c r="BX2463" s="137"/>
      <c r="BY2463" s="137"/>
      <c r="BZ2463" s="137"/>
      <c r="CA2463" s="137"/>
      <c r="CB2463" s="137"/>
      <c r="CC2463" s="137"/>
      <c r="CD2463" s="137"/>
      <c r="CE2463" s="137"/>
      <c r="CF2463" s="137"/>
      <c r="CG2463" s="137"/>
      <c r="CH2463" s="137"/>
      <c r="CI2463" s="137"/>
      <c r="CJ2463" s="137"/>
      <c r="CK2463" s="137"/>
      <c r="CL2463" s="137"/>
      <c r="CM2463" s="137"/>
      <c r="CN2463" s="137"/>
      <c r="CO2463" s="137"/>
      <c r="CP2463" s="137"/>
      <c r="CQ2463" s="137"/>
      <c r="CR2463" s="137"/>
      <c r="CS2463" s="137"/>
      <c r="CT2463" s="137"/>
      <c r="CU2463" s="137"/>
      <c r="CV2463" s="137"/>
      <c r="CW2463" s="137"/>
      <c r="CX2463" s="137"/>
      <c r="CY2463" s="137"/>
      <c r="CZ2463" s="137"/>
      <c r="DA2463" s="137"/>
      <c r="DB2463" s="137"/>
      <c r="DC2463" s="137"/>
      <c r="DD2463" s="137"/>
      <c r="DE2463" s="137"/>
      <c r="DF2463" s="137"/>
      <c r="DG2463" s="137"/>
      <c r="DH2463" s="137"/>
      <c r="DI2463" s="137"/>
      <c r="DJ2463" s="137"/>
      <c r="DK2463" s="137"/>
      <c r="DL2463" s="137"/>
    </row>
    <row r="2464" spans="1:116" s="140" customFormat="1">
      <c r="A2464" s="142"/>
      <c r="B2464" s="194"/>
      <c r="C2464" s="163"/>
      <c r="D2464" s="164"/>
      <c r="H2464" s="165"/>
      <c r="M2464" s="165"/>
      <c r="N2464" s="165"/>
      <c r="AQ2464" s="151"/>
      <c r="AS2464" s="154"/>
      <c r="AT2464" s="137"/>
      <c r="AU2464" s="137"/>
      <c r="AV2464" s="137"/>
      <c r="AW2464" s="137"/>
      <c r="AX2464" s="137"/>
      <c r="AY2464" s="137"/>
      <c r="AZ2464" s="137"/>
      <c r="BA2464" s="137"/>
      <c r="BB2464" s="137"/>
      <c r="BC2464" s="137"/>
      <c r="BD2464" s="137"/>
      <c r="BE2464" s="137"/>
      <c r="BF2464" s="137"/>
      <c r="BG2464" s="137"/>
      <c r="BH2464" s="137"/>
      <c r="BI2464" s="137"/>
      <c r="BJ2464" s="137"/>
      <c r="BK2464" s="137"/>
      <c r="BL2464" s="137"/>
      <c r="BM2464" s="137"/>
      <c r="BN2464" s="137"/>
      <c r="BO2464" s="137"/>
      <c r="BP2464" s="137"/>
      <c r="BQ2464" s="137"/>
      <c r="BR2464" s="137"/>
      <c r="BS2464" s="137"/>
      <c r="BT2464" s="137"/>
      <c r="BU2464" s="137"/>
      <c r="BV2464" s="137"/>
      <c r="BW2464" s="137"/>
      <c r="BX2464" s="137"/>
      <c r="BY2464" s="137"/>
      <c r="BZ2464" s="137"/>
      <c r="CA2464" s="137"/>
      <c r="CB2464" s="137"/>
      <c r="CC2464" s="137"/>
      <c r="CD2464" s="137"/>
      <c r="CE2464" s="137"/>
      <c r="CF2464" s="137"/>
      <c r="CG2464" s="137"/>
      <c r="CH2464" s="137"/>
      <c r="CI2464" s="137"/>
      <c r="CJ2464" s="137"/>
      <c r="CK2464" s="137"/>
      <c r="CL2464" s="137"/>
      <c r="CM2464" s="137"/>
      <c r="CN2464" s="137"/>
      <c r="CO2464" s="137"/>
      <c r="CP2464" s="137"/>
      <c r="CQ2464" s="137"/>
      <c r="CR2464" s="137"/>
      <c r="CS2464" s="137"/>
      <c r="CT2464" s="137"/>
      <c r="CU2464" s="137"/>
      <c r="CV2464" s="137"/>
      <c r="CW2464" s="137"/>
      <c r="CX2464" s="137"/>
      <c r="CY2464" s="137"/>
      <c r="CZ2464" s="137"/>
      <c r="DA2464" s="137"/>
      <c r="DB2464" s="137"/>
      <c r="DC2464" s="137"/>
      <c r="DD2464" s="137"/>
      <c r="DE2464" s="137"/>
      <c r="DF2464" s="137"/>
      <c r="DG2464" s="137"/>
      <c r="DH2464" s="137"/>
      <c r="DI2464" s="137"/>
      <c r="DJ2464" s="137"/>
      <c r="DK2464" s="137"/>
      <c r="DL2464" s="137"/>
    </row>
    <row r="2465" spans="1:116" s="140" customFormat="1">
      <c r="A2465" s="142"/>
      <c r="B2465" s="194"/>
      <c r="C2465" s="163"/>
      <c r="D2465" s="164"/>
      <c r="H2465" s="165"/>
      <c r="M2465" s="165"/>
      <c r="N2465" s="165"/>
      <c r="AQ2465" s="151"/>
      <c r="AS2465" s="154"/>
      <c r="AT2465" s="137"/>
      <c r="AU2465" s="137"/>
      <c r="AV2465" s="137"/>
      <c r="AW2465" s="137"/>
      <c r="AX2465" s="137"/>
      <c r="AY2465" s="137"/>
      <c r="AZ2465" s="137"/>
      <c r="BA2465" s="137"/>
      <c r="BB2465" s="137"/>
      <c r="BC2465" s="137"/>
      <c r="BD2465" s="137"/>
      <c r="BE2465" s="137"/>
      <c r="BF2465" s="137"/>
      <c r="BG2465" s="137"/>
      <c r="BH2465" s="137"/>
      <c r="BI2465" s="137"/>
      <c r="BJ2465" s="137"/>
      <c r="BK2465" s="137"/>
      <c r="BL2465" s="137"/>
      <c r="BM2465" s="137"/>
      <c r="BN2465" s="137"/>
      <c r="BO2465" s="137"/>
      <c r="BP2465" s="137"/>
      <c r="BQ2465" s="137"/>
      <c r="BR2465" s="137"/>
      <c r="BS2465" s="137"/>
      <c r="BT2465" s="137"/>
      <c r="BU2465" s="137"/>
      <c r="BV2465" s="137"/>
      <c r="BW2465" s="137"/>
      <c r="BX2465" s="137"/>
      <c r="BY2465" s="137"/>
      <c r="BZ2465" s="137"/>
      <c r="CA2465" s="137"/>
      <c r="CB2465" s="137"/>
      <c r="CC2465" s="137"/>
      <c r="CD2465" s="137"/>
      <c r="CE2465" s="137"/>
      <c r="CF2465" s="137"/>
      <c r="CG2465" s="137"/>
      <c r="CH2465" s="137"/>
      <c r="CI2465" s="137"/>
      <c r="CJ2465" s="137"/>
      <c r="CK2465" s="137"/>
      <c r="CL2465" s="137"/>
      <c r="CM2465" s="137"/>
      <c r="CN2465" s="137"/>
      <c r="CO2465" s="137"/>
      <c r="CP2465" s="137"/>
      <c r="CQ2465" s="137"/>
      <c r="CR2465" s="137"/>
      <c r="CS2465" s="137"/>
      <c r="CT2465" s="137"/>
      <c r="CU2465" s="137"/>
      <c r="CV2465" s="137"/>
      <c r="CW2465" s="137"/>
      <c r="CX2465" s="137"/>
      <c r="CY2465" s="137"/>
      <c r="CZ2465" s="137"/>
      <c r="DA2465" s="137"/>
      <c r="DB2465" s="137"/>
      <c r="DC2465" s="137"/>
      <c r="DD2465" s="137"/>
      <c r="DE2465" s="137"/>
      <c r="DF2465" s="137"/>
      <c r="DG2465" s="137"/>
      <c r="DH2465" s="137"/>
      <c r="DI2465" s="137"/>
      <c r="DJ2465" s="137"/>
      <c r="DK2465" s="137"/>
      <c r="DL2465" s="137"/>
    </row>
    <row r="2466" spans="1:116" s="140" customFormat="1">
      <c r="A2466" s="142"/>
      <c r="B2466" s="194"/>
      <c r="C2466" s="163"/>
      <c r="D2466" s="164"/>
      <c r="H2466" s="165"/>
      <c r="M2466" s="165"/>
      <c r="N2466" s="165"/>
      <c r="AQ2466" s="151"/>
      <c r="AS2466" s="154"/>
      <c r="AT2466" s="137"/>
      <c r="AU2466" s="137"/>
      <c r="AV2466" s="137"/>
      <c r="AW2466" s="137"/>
      <c r="AX2466" s="137"/>
      <c r="AY2466" s="137"/>
      <c r="AZ2466" s="137"/>
      <c r="BA2466" s="137"/>
      <c r="BB2466" s="137"/>
      <c r="BC2466" s="137"/>
      <c r="BD2466" s="137"/>
      <c r="BE2466" s="137"/>
      <c r="BF2466" s="137"/>
      <c r="BG2466" s="137"/>
      <c r="BH2466" s="137"/>
      <c r="BI2466" s="137"/>
      <c r="BJ2466" s="137"/>
      <c r="BK2466" s="137"/>
      <c r="BL2466" s="137"/>
      <c r="BM2466" s="137"/>
      <c r="BN2466" s="137"/>
      <c r="BO2466" s="137"/>
      <c r="BP2466" s="137"/>
      <c r="BQ2466" s="137"/>
      <c r="BR2466" s="137"/>
      <c r="BS2466" s="137"/>
      <c r="BT2466" s="137"/>
      <c r="BU2466" s="137"/>
      <c r="BV2466" s="137"/>
      <c r="BW2466" s="137"/>
      <c r="BX2466" s="137"/>
      <c r="BY2466" s="137"/>
      <c r="BZ2466" s="137"/>
      <c r="CA2466" s="137"/>
      <c r="CB2466" s="137"/>
      <c r="CC2466" s="137"/>
      <c r="CD2466" s="137"/>
      <c r="CE2466" s="137"/>
      <c r="CF2466" s="137"/>
      <c r="CG2466" s="137"/>
      <c r="CH2466" s="137"/>
      <c r="CI2466" s="137"/>
      <c r="CJ2466" s="137"/>
      <c r="CK2466" s="137"/>
      <c r="CL2466" s="137"/>
      <c r="CM2466" s="137"/>
      <c r="CN2466" s="137"/>
      <c r="CO2466" s="137"/>
      <c r="CP2466" s="137"/>
      <c r="CQ2466" s="137"/>
      <c r="CR2466" s="137"/>
      <c r="CS2466" s="137"/>
      <c r="CT2466" s="137"/>
      <c r="CU2466" s="137"/>
      <c r="CV2466" s="137"/>
      <c r="CW2466" s="137"/>
      <c r="CX2466" s="137"/>
      <c r="CY2466" s="137"/>
      <c r="CZ2466" s="137"/>
      <c r="DA2466" s="137"/>
      <c r="DB2466" s="137"/>
      <c r="DC2466" s="137"/>
      <c r="DD2466" s="137"/>
      <c r="DE2466" s="137"/>
      <c r="DF2466" s="137"/>
      <c r="DG2466" s="137"/>
      <c r="DH2466" s="137"/>
      <c r="DI2466" s="137"/>
      <c r="DJ2466" s="137"/>
      <c r="DK2466" s="137"/>
      <c r="DL2466" s="137"/>
    </row>
    <row r="2467" spans="1:116" s="140" customFormat="1">
      <c r="A2467" s="142"/>
      <c r="B2467" s="194"/>
      <c r="C2467" s="163"/>
      <c r="D2467" s="164"/>
      <c r="H2467" s="165"/>
      <c r="M2467" s="165"/>
      <c r="N2467" s="165"/>
      <c r="AQ2467" s="151"/>
      <c r="AS2467" s="154"/>
      <c r="AT2467" s="137"/>
      <c r="AU2467" s="137"/>
      <c r="AV2467" s="137"/>
      <c r="AW2467" s="137"/>
      <c r="AX2467" s="137"/>
      <c r="AY2467" s="137"/>
      <c r="AZ2467" s="137"/>
      <c r="BA2467" s="137"/>
      <c r="BB2467" s="137"/>
      <c r="BC2467" s="137"/>
      <c r="BD2467" s="137"/>
      <c r="BE2467" s="137"/>
      <c r="BF2467" s="137"/>
      <c r="BG2467" s="137"/>
      <c r="BH2467" s="137"/>
      <c r="BI2467" s="137"/>
      <c r="BJ2467" s="137"/>
      <c r="BK2467" s="137"/>
      <c r="BL2467" s="137"/>
      <c r="BM2467" s="137"/>
      <c r="BN2467" s="137"/>
      <c r="BO2467" s="137"/>
      <c r="BP2467" s="137"/>
      <c r="BQ2467" s="137"/>
      <c r="BR2467" s="137"/>
      <c r="BS2467" s="137"/>
      <c r="BT2467" s="137"/>
      <c r="BU2467" s="137"/>
      <c r="BV2467" s="137"/>
      <c r="BW2467" s="137"/>
      <c r="BX2467" s="137"/>
      <c r="BY2467" s="137"/>
      <c r="BZ2467" s="137"/>
      <c r="CA2467" s="137"/>
      <c r="CB2467" s="137"/>
      <c r="CC2467" s="137"/>
      <c r="CD2467" s="137"/>
      <c r="CE2467" s="137"/>
      <c r="CF2467" s="137"/>
      <c r="CG2467" s="137"/>
      <c r="CH2467" s="137"/>
      <c r="CI2467" s="137"/>
      <c r="CJ2467" s="137"/>
      <c r="CK2467" s="137"/>
      <c r="CL2467" s="137"/>
      <c r="CM2467" s="137"/>
      <c r="CN2467" s="137"/>
      <c r="CO2467" s="137"/>
      <c r="CP2467" s="137"/>
      <c r="CQ2467" s="137"/>
      <c r="CR2467" s="137"/>
      <c r="CS2467" s="137"/>
      <c r="CT2467" s="137"/>
      <c r="CU2467" s="137"/>
      <c r="CV2467" s="137"/>
      <c r="CW2467" s="137"/>
      <c r="CX2467" s="137"/>
      <c r="CY2467" s="137"/>
      <c r="CZ2467" s="137"/>
      <c r="DA2467" s="137"/>
      <c r="DB2467" s="137"/>
      <c r="DC2467" s="137"/>
      <c r="DD2467" s="137"/>
      <c r="DE2467" s="137"/>
      <c r="DF2467" s="137"/>
      <c r="DG2467" s="137"/>
      <c r="DH2467" s="137"/>
      <c r="DI2467" s="137"/>
      <c r="DJ2467" s="137"/>
      <c r="DK2467" s="137"/>
      <c r="DL2467" s="137"/>
    </row>
    <row r="2468" spans="1:116" s="140" customFormat="1">
      <c r="A2468" s="142"/>
      <c r="B2468" s="194"/>
      <c r="C2468" s="163"/>
      <c r="D2468" s="164"/>
      <c r="H2468" s="165"/>
      <c r="M2468" s="165"/>
      <c r="N2468" s="165"/>
      <c r="AQ2468" s="151"/>
      <c r="AS2468" s="154"/>
      <c r="AT2468" s="137"/>
      <c r="AU2468" s="137"/>
      <c r="AV2468" s="137"/>
      <c r="AW2468" s="137"/>
      <c r="AX2468" s="137"/>
      <c r="AY2468" s="137"/>
      <c r="AZ2468" s="137"/>
      <c r="BA2468" s="137"/>
      <c r="BB2468" s="137"/>
      <c r="BC2468" s="137"/>
      <c r="BD2468" s="137"/>
      <c r="BE2468" s="137"/>
      <c r="BF2468" s="137"/>
      <c r="BG2468" s="137"/>
      <c r="BH2468" s="137"/>
      <c r="BI2468" s="137"/>
      <c r="BJ2468" s="137"/>
      <c r="BK2468" s="137"/>
      <c r="BL2468" s="137"/>
      <c r="BM2468" s="137"/>
      <c r="BN2468" s="137"/>
      <c r="BO2468" s="137"/>
      <c r="BP2468" s="137"/>
      <c r="BQ2468" s="137"/>
      <c r="BR2468" s="137"/>
      <c r="BS2468" s="137"/>
      <c r="BT2468" s="137"/>
      <c r="BU2468" s="137"/>
      <c r="BV2468" s="137"/>
      <c r="BW2468" s="137"/>
      <c r="BX2468" s="137"/>
      <c r="BY2468" s="137"/>
      <c r="BZ2468" s="137"/>
      <c r="CA2468" s="137"/>
      <c r="CB2468" s="137"/>
      <c r="CC2468" s="137"/>
      <c r="CD2468" s="137"/>
      <c r="CE2468" s="137"/>
      <c r="CF2468" s="137"/>
      <c r="CG2468" s="137"/>
      <c r="CH2468" s="137"/>
      <c r="CI2468" s="137"/>
      <c r="CJ2468" s="137"/>
      <c r="CK2468" s="137"/>
      <c r="CL2468" s="137"/>
      <c r="CM2468" s="137"/>
      <c r="CN2468" s="137"/>
      <c r="CO2468" s="137"/>
      <c r="CP2468" s="137"/>
      <c r="CQ2468" s="137"/>
      <c r="CR2468" s="137"/>
      <c r="CS2468" s="137"/>
      <c r="CT2468" s="137"/>
      <c r="CU2468" s="137"/>
      <c r="CV2468" s="137"/>
      <c r="CW2468" s="137"/>
      <c r="CX2468" s="137"/>
      <c r="CY2468" s="137"/>
      <c r="CZ2468" s="137"/>
      <c r="DA2468" s="137"/>
      <c r="DB2468" s="137"/>
      <c r="DC2468" s="137"/>
      <c r="DD2468" s="137"/>
      <c r="DE2468" s="137"/>
      <c r="DF2468" s="137"/>
      <c r="DG2468" s="137"/>
      <c r="DH2468" s="137"/>
      <c r="DI2468" s="137"/>
      <c r="DJ2468" s="137"/>
      <c r="DK2468" s="137"/>
      <c r="DL2468" s="137"/>
    </row>
    <row r="2469" spans="1:116" s="140" customFormat="1">
      <c r="A2469" s="142"/>
      <c r="B2469" s="194"/>
      <c r="C2469" s="163"/>
      <c r="D2469" s="164"/>
      <c r="H2469" s="165"/>
      <c r="M2469" s="165"/>
      <c r="N2469" s="165"/>
      <c r="AQ2469" s="151"/>
      <c r="AS2469" s="154"/>
      <c r="AT2469" s="137"/>
      <c r="AU2469" s="137"/>
      <c r="AV2469" s="137"/>
      <c r="AW2469" s="137"/>
      <c r="AX2469" s="137"/>
      <c r="AY2469" s="137"/>
      <c r="AZ2469" s="137"/>
      <c r="BA2469" s="137"/>
      <c r="BB2469" s="137"/>
      <c r="BC2469" s="137"/>
      <c r="BD2469" s="137"/>
      <c r="BE2469" s="137"/>
      <c r="BF2469" s="137"/>
      <c r="BG2469" s="137"/>
      <c r="BH2469" s="137"/>
      <c r="BI2469" s="137"/>
      <c r="BJ2469" s="137"/>
      <c r="BK2469" s="137"/>
      <c r="BL2469" s="137"/>
      <c r="BM2469" s="137"/>
      <c r="BN2469" s="137"/>
      <c r="BO2469" s="137"/>
      <c r="BP2469" s="137"/>
      <c r="BQ2469" s="137"/>
      <c r="BR2469" s="137"/>
      <c r="BS2469" s="137"/>
      <c r="BT2469" s="137"/>
      <c r="BU2469" s="137"/>
      <c r="BV2469" s="137"/>
      <c r="BW2469" s="137"/>
      <c r="BX2469" s="137"/>
      <c r="BY2469" s="137"/>
      <c r="BZ2469" s="137"/>
      <c r="CA2469" s="137"/>
      <c r="CB2469" s="137"/>
      <c r="CC2469" s="137"/>
      <c r="CD2469" s="137"/>
      <c r="CE2469" s="137"/>
      <c r="CF2469" s="137"/>
      <c r="CG2469" s="137"/>
      <c r="CH2469" s="137"/>
      <c r="CI2469" s="137"/>
      <c r="CJ2469" s="137"/>
      <c r="CK2469" s="137"/>
      <c r="CL2469" s="137"/>
      <c r="CM2469" s="137"/>
      <c r="CN2469" s="137"/>
      <c r="CO2469" s="137"/>
      <c r="CP2469" s="137"/>
      <c r="CQ2469" s="137"/>
      <c r="CR2469" s="137"/>
      <c r="CS2469" s="137"/>
      <c r="CT2469" s="137"/>
      <c r="CU2469" s="137"/>
      <c r="CV2469" s="137"/>
      <c r="CW2469" s="137"/>
      <c r="CX2469" s="137"/>
      <c r="CY2469" s="137"/>
      <c r="CZ2469" s="137"/>
      <c r="DA2469" s="137"/>
      <c r="DB2469" s="137"/>
      <c r="DC2469" s="137"/>
      <c r="DD2469" s="137"/>
      <c r="DE2469" s="137"/>
      <c r="DF2469" s="137"/>
      <c r="DG2469" s="137"/>
      <c r="DH2469" s="137"/>
      <c r="DI2469" s="137"/>
      <c r="DJ2469" s="137"/>
      <c r="DK2469" s="137"/>
      <c r="DL2469" s="137"/>
    </row>
    <row r="2470" spans="1:116" s="140" customFormat="1">
      <c r="A2470" s="142"/>
      <c r="B2470" s="194"/>
      <c r="C2470" s="163"/>
      <c r="D2470" s="164"/>
      <c r="H2470" s="165"/>
      <c r="M2470" s="165"/>
      <c r="N2470" s="165"/>
      <c r="AQ2470" s="151"/>
      <c r="AS2470" s="154"/>
      <c r="AT2470" s="137"/>
      <c r="AU2470" s="137"/>
      <c r="AV2470" s="137"/>
      <c r="AW2470" s="137"/>
      <c r="AX2470" s="137"/>
      <c r="AY2470" s="137"/>
      <c r="AZ2470" s="137"/>
      <c r="BA2470" s="137"/>
      <c r="BB2470" s="137"/>
      <c r="BC2470" s="137"/>
      <c r="BD2470" s="137"/>
      <c r="BE2470" s="137"/>
      <c r="BF2470" s="137"/>
      <c r="BG2470" s="137"/>
      <c r="BH2470" s="137"/>
      <c r="BI2470" s="137"/>
      <c r="BJ2470" s="137"/>
      <c r="BK2470" s="137"/>
      <c r="BL2470" s="137"/>
      <c r="BM2470" s="137"/>
      <c r="BN2470" s="137"/>
      <c r="BO2470" s="137"/>
      <c r="BP2470" s="137"/>
      <c r="BQ2470" s="137"/>
      <c r="BR2470" s="137"/>
      <c r="BS2470" s="137"/>
      <c r="BT2470" s="137"/>
      <c r="BU2470" s="137"/>
      <c r="BV2470" s="137"/>
      <c r="BW2470" s="137"/>
      <c r="BX2470" s="137"/>
      <c r="BY2470" s="137"/>
      <c r="BZ2470" s="137"/>
      <c r="CA2470" s="137"/>
      <c r="CB2470" s="137"/>
      <c r="CC2470" s="137"/>
      <c r="CD2470" s="137"/>
      <c r="CE2470" s="137"/>
      <c r="CF2470" s="137"/>
      <c r="CG2470" s="137"/>
      <c r="CH2470" s="137"/>
      <c r="CI2470" s="137"/>
      <c r="CJ2470" s="137"/>
      <c r="CK2470" s="137"/>
      <c r="CL2470" s="137"/>
      <c r="CM2470" s="137"/>
      <c r="CN2470" s="137"/>
      <c r="CO2470" s="137"/>
      <c r="CP2470" s="137"/>
      <c r="CQ2470" s="137"/>
      <c r="CR2470" s="137"/>
      <c r="CS2470" s="137"/>
      <c r="CT2470" s="137"/>
      <c r="CU2470" s="137"/>
      <c r="CV2470" s="137"/>
      <c r="CW2470" s="137"/>
      <c r="CX2470" s="137"/>
      <c r="CY2470" s="137"/>
      <c r="CZ2470" s="137"/>
      <c r="DA2470" s="137"/>
      <c r="DB2470" s="137"/>
      <c r="DC2470" s="137"/>
      <c r="DD2470" s="137"/>
      <c r="DE2470" s="137"/>
      <c r="DF2470" s="137"/>
      <c r="DG2470" s="137"/>
      <c r="DH2470" s="137"/>
      <c r="DI2470" s="137"/>
      <c r="DJ2470" s="137"/>
      <c r="DK2470" s="137"/>
      <c r="DL2470" s="137"/>
    </row>
    <row r="2471" spans="1:116" s="140" customFormat="1">
      <c r="A2471" s="142"/>
      <c r="B2471" s="194"/>
      <c r="C2471" s="163"/>
      <c r="D2471" s="164"/>
      <c r="H2471" s="165"/>
      <c r="M2471" s="165"/>
      <c r="N2471" s="165"/>
      <c r="AQ2471" s="151"/>
      <c r="AS2471" s="154"/>
      <c r="AT2471" s="137"/>
      <c r="AU2471" s="137"/>
      <c r="AV2471" s="137"/>
      <c r="AW2471" s="137"/>
      <c r="AX2471" s="137"/>
      <c r="AY2471" s="137"/>
      <c r="AZ2471" s="137"/>
      <c r="BA2471" s="137"/>
      <c r="BB2471" s="137"/>
      <c r="BC2471" s="137"/>
      <c r="BD2471" s="137"/>
      <c r="BE2471" s="137"/>
      <c r="BF2471" s="137"/>
      <c r="BG2471" s="137"/>
      <c r="BH2471" s="137"/>
      <c r="BI2471" s="137"/>
      <c r="BJ2471" s="137"/>
      <c r="BK2471" s="137"/>
      <c r="BL2471" s="137"/>
      <c r="BM2471" s="137"/>
      <c r="BN2471" s="137"/>
      <c r="BO2471" s="137"/>
      <c r="BP2471" s="137"/>
      <c r="BQ2471" s="137"/>
      <c r="BR2471" s="137"/>
      <c r="BS2471" s="137"/>
      <c r="BT2471" s="137"/>
      <c r="BU2471" s="137"/>
      <c r="BV2471" s="137"/>
      <c r="BW2471" s="137"/>
      <c r="BX2471" s="137"/>
      <c r="BY2471" s="137"/>
      <c r="BZ2471" s="137"/>
      <c r="CA2471" s="137"/>
      <c r="CB2471" s="137"/>
      <c r="CC2471" s="137"/>
      <c r="CD2471" s="137"/>
      <c r="CE2471" s="137"/>
      <c r="CF2471" s="137"/>
      <c r="CG2471" s="137"/>
      <c r="CH2471" s="137"/>
      <c r="CI2471" s="137"/>
      <c r="CJ2471" s="137"/>
      <c r="CK2471" s="137"/>
      <c r="CL2471" s="137"/>
      <c r="CM2471" s="137"/>
      <c r="CN2471" s="137"/>
      <c r="CO2471" s="137"/>
      <c r="CP2471" s="137"/>
      <c r="CQ2471" s="137"/>
      <c r="CR2471" s="137"/>
      <c r="CS2471" s="137"/>
      <c r="CT2471" s="137"/>
      <c r="CU2471" s="137"/>
      <c r="CV2471" s="137"/>
      <c r="CW2471" s="137"/>
      <c r="CX2471" s="137"/>
      <c r="CY2471" s="137"/>
      <c r="CZ2471" s="137"/>
      <c r="DA2471" s="137"/>
      <c r="DB2471" s="137"/>
      <c r="DC2471" s="137"/>
      <c r="DD2471" s="137"/>
      <c r="DE2471" s="137"/>
      <c r="DF2471" s="137"/>
      <c r="DG2471" s="137"/>
      <c r="DH2471" s="137"/>
      <c r="DI2471" s="137"/>
      <c r="DJ2471" s="137"/>
      <c r="DK2471" s="137"/>
      <c r="DL2471" s="137"/>
    </row>
    <row r="2472" spans="1:116" s="140" customFormat="1">
      <c r="A2472" s="142"/>
      <c r="B2472" s="194"/>
      <c r="C2472" s="163"/>
      <c r="D2472" s="164"/>
      <c r="H2472" s="165"/>
      <c r="M2472" s="165"/>
      <c r="N2472" s="165"/>
      <c r="AQ2472" s="151"/>
      <c r="AS2472" s="154"/>
      <c r="AT2472" s="137"/>
      <c r="AU2472" s="137"/>
      <c r="AV2472" s="137"/>
      <c r="AW2472" s="137"/>
      <c r="AX2472" s="137"/>
      <c r="AY2472" s="137"/>
      <c r="AZ2472" s="137"/>
      <c r="BA2472" s="137"/>
      <c r="BB2472" s="137"/>
      <c r="BC2472" s="137"/>
      <c r="BD2472" s="137"/>
      <c r="BE2472" s="137"/>
      <c r="BF2472" s="137"/>
      <c r="BG2472" s="137"/>
      <c r="BH2472" s="137"/>
      <c r="BI2472" s="137"/>
      <c r="BJ2472" s="137"/>
      <c r="BK2472" s="137"/>
      <c r="BL2472" s="137"/>
      <c r="BM2472" s="137"/>
      <c r="BN2472" s="137"/>
      <c r="BO2472" s="137"/>
      <c r="BP2472" s="137"/>
      <c r="BQ2472" s="137"/>
      <c r="BR2472" s="137"/>
      <c r="BS2472" s="137"/>
      <c r="BT2472" s="137"/>
      <c r="BU2472" s="137"/>
      <c r="BV2472" s="137"/>
      <c r="BW2472" s="137"/>
      <c r="BX2472" s="137"/>
      <c r="BY2472" s="137"/>
      <c r="BZ2472" s="137"/>
      <c r="CA2472" s="137"/>
      <c r="CB2472" s="137"/>
      <c r="CC2472" s="137"/>
      <c r="CD2472" s="137"/>
      <c r="CE2472" s="137"/>
      <c r="CF2472" s="137"/>
      <c r="CG2472" s="137"/>
      <c r="CH2472" s="137"/>
      <c r="CI2472" s="137"/>
      <c r="CJ2472" s="137"/>
      <c r="CK2472" s="137"/>
      <c r="CL2472" s="137"/>
      <c r="CM2472" s="137"/>
      <c r="CN2472" s="137"/>
      <c r="CO2472" s="137"/>
      <c r="CP2472" s="137"/>
      <c r="CQ2472" s="137"/>
      <c r="CR2472" s="137"/>
      <c r="CS2472" s="137"/>
      <c r="CT2472" s="137"/>
      <c r="CU2472" s="137"/>
      <c r="CV2472" s="137"/>
      <c r="CW2472" s="137"/>
      <c r="CX2472" s="137"/>
      <c r="CY2472" s="137"/>
      <c r="CZ2472" s="137"/>
      <c r="DA2472" s="137"/>
      <c r="DB2472" s="137"/>
      <c r="DC2472" s="137"/>
      <c r="DD2472" s="137"/>
      <c r="DE2472" s="137"/>
      <c r="DF2472" s="137"/>
      <c r="DG2472" s="137"/>
      <c r="DH2472" s="137"/>
      <c r="DI2472" s="137"/>
      <c r="DJ2472" s="137"/>
      <c r="DK2472" s="137"/>
      <c r="DL2472" s="137"/>
    </row>
    <row r="2473" spans="1:116" s="140" customFormat="1">
      <c r="A2473" s="142"/>
      <c r="B2473" s="194"/>
      <c r="C2473" s="163"/>
      <c r="D2473" s="164"/>
      <c r="H2473" s="165"/>
      <c r="M2473" s="165"/>
      <c r="N2473" s="165"/>
      <c r="AQ2473" s="151"/>
      <c r="AS2473" s="154"/>
      <c r="AT2473" s="137"/>
      <c r="AU2473" s="137"/>
      <c r="AV2473" s="137"/>
      <c r="AW2473" s="137"/>
      <c r="AX2473" s="137"/>
      <c r="AY2473" s="137"/>
      <c r="AZ2473" s="137"/>
      <c r="BA2473" s="137"/>
      <c r="BB2473" s="137"/>
      <c r="BC2473" s="137"/>
      <c r="BD2473" s="137"/>
      <c r="BE2473" s="137"/>
      <c r="BF2473" s="137"/>
      <c r="BG2473" s="137"/>
      <c r="BH2473" s="137"/>
      <c r="BI2473" s="137"/>
      <c r="BJ2473" s="137"/>
      <c r="BK2473" s="137"/>
      <c r="BL2473" s="137"/>
      <c r="BM2473" s="137"/>
      <c r="BN2473" s="137"/>
      <c r="BO2473" s="137"/>
      <c r="BP2473" s="137"/>
      <c r="BQ2473" s="137"/>
      <c r="BR2473" s="137"/>
      <c r="BS2473" s="137"/>
      <c r="BT2473" s="137"/>
      <c r="BU2473" s="137"/>
      <c r="BV2473" s="137"/>
      <c r="BW2473" s="137"/>
      <c r="BX2473" s="137"/>
      <c r="BY2473" s="137"/>
      <c r="BZ2473" s="137"/>
      <c r="CA2473" s="137"/>
      <c r="CB2473" s="137"/>
      <c r="CC2473" s="137"/>
      <c r="CD2473" s="137"/>
      <c r="CE2473" s="137"/>
      <c r="CF2473" s="137"/>
      <c r="CG2473" s="137"/>
      <c r="CH2473" s="137"/>
      <c r="CI2473" s="137"/>
      <c r="CJ2473" s="137"/>
      <c r="CK2473" s="137"/>
      <c r="CL2473" s="137"/>
      <c r="CM2473" s="137"/>
      <c r="CN2473" s="137"/>
      <c r="CO2473" s="137"/>
      <c r="CP2473" s="137"/>
      <c r="CQ2473" s="137"/>
      <c r="CR2473" s="137"/>
      <c r="CS2473" s="137"/>
      <c r="CT2473" s="137"/>
      <c r="CU2473" s="137"/>
      <c r="CV2473" s="137"/>
      <c r="CW2473" s="137"/>
      <c r="CX2473" s="137"/>
      <c r="CY2473" s="137"/>
      <c r="CZ2473" s="137"/>
      <c r="DA2473" s="137"/>
      <c r="DB2473" s="137"/>
      <c r="DC2473" s="137"/>
      <c r="DD2473" s="137"/>
      <c r="DE2473" s="137"/>
      <c r="DF2473" s="137"/>
      <c r="DG2473" s="137"/>
      <c r="DH2473" s="137"/>
      <c r="DI2473" s="137"/>
      <c r="DJ2473" s="137"/>
      <c r="DK2473" s="137"/>
      <c r="DL2473" s="137"/>
    </row>
    <row r="2474" spans="1:116" s="140" customFormat="1">
      <c r="A2474" s="142"/>
      <c r="B2474" s="194"/>
      <c r="C2474" s="163"/>
      <c r="D2474" s="164"/>
      <c r="H2474" s="165"/>
      <c r="M2474" s="165"/>
      <c r="N2474" s="165"/>
      <c r="AQ2474" s="151"/>
      <c r="AS2474" s="154"/>
      <c r="AT2474" s="137"/>
      <c r="AU2474" s="137"/>
      <c r="AV2474" s="137"/>
      <c r="AW2474" s="137"/>
      <c r="AX2474" s="137"/>
      <c r="AY2474" s="137"/>
      <c r="AZ2474" s="137"/>
      <c r="BA2474" s="137"/>
      <c r="BB2474" s="137"/>
      <c r="BC2474" s="137"/>
      <c r="BD2474" s="137"/>
      <c r="BE2474" s="137"/>
      <c r="BF2474" s="137"/>
      <c r="BG2474" s="137"/>
      <c r="BH2474" s="137"/>
      <c r="BI2474" s="137"/>
      <c r="BJ2474" s="137"/>
      <c r="BK2474" s="137"/>
      <c r="BL2474" s="137"/>
      <c r="BM2474" s="137"/>
      <c r="BN2474" s="137"/>
      <c r="BO2474" s="137"/>
      <c r="BP2474" s="137"/>
      <c r="BQ2474" s="137"/>
      <c r="BR2474" s="137"/>
      <c r="BS2474" s="137"/>
      <c r="BT2474" s="137"/>
      <c r="BU2474" s="137"/>
      <c r="BV2474" s="137"/>
      <c r="BW2474" s="137"/>
      <c r="BX2474" s="137"/>
      <c r="BY2474" s="137"/>
      <c r="BZ2474" s="137"/>
      <c r="CA2474" s="137"/>
      <c r="CB2474" s="137"/>
      <c r="CC2474" s="137"/>
      <c r="CD2474" s="137"/>
      <c r="CE2474" s="137"/>
      <c r="CF2474" s="137"/>
      <c r="CG2474" s="137"/>
      <c r="CH2474" s="137"/>
      <c r="CI2474" s="137"/>
      <c r="CJ2474" s="137"/>
      <c r="CK2474" s="137"/>
      <c r="CL2474" s="137"/>
      <c r="CM2474" s="137"/>
      <c r="CN2474" s="137"/>
      <c r="CO2474" s="137"/>
      <c r="CP2474" s="137"/>
      <c r="CQ2474" s="137"/>
      <c r="CR2474" s="137"/>
      <c r="CS2474" s="137"/>
      <c r="CT2474" s="137"/>
      <c r="CU2474" s="137"/>
      <c r="CV2474" s="137"/>
      <c r="CW2474" s="137"/>
      <c r="CX2474" s="137"/>
      <c r="CY2474" s="137"/>
      <c r="CZ2474" s="137"/>
      <c r="DA2474" s="137"/>
      <c r="DB2474" s="137"/>
      <c r="DC2474" s="137"/>
      <c r="DD2474" s="137"/>
      <c r="DE2474" s="137"/>
      <c r="DF2474" s="137"/>
      <c r="DG2474" s="137"/>
      <c r="DH2474" s="137"/>
      <c r="DI2474" s="137"/>
      <c r="DJ2474" s="137"/>
      <c r="DK2474" s="137"/>
      <c r="DL2474" s="137"/>
    </row>
    <row r="2475" spans="1:116" s="140" customFormat="1">
      <c r="A2475" s="142"/>
      <c r="B2475" s="194"/>
      <c r="C2475" s="163"/>
      <c r="D2475" s="164"/>
      <c r="H2475" s="165"/>
      <c r="M2475" s="165"/>
      <c r="N2475" s="165"/>
      <c r="AQ2475" s="151"/>
      <c r="AS2475" s="154"/>
      <c r="AT2475" s="137"/>
      <c r="AU2475" s="137"/>
      <c r="AV2475" s="137"/>
      <c r="AW2475" s="137"/>
      <c r="AX2475" s="137"/>
      <c r="AY2475" s="137"/>
      <c r="AZ2475" s="137"/>
      <c r="BA2475" s="137"/>
      <c r="BB2475" s="137"/>
      <c r="BC2475" s="137"/>
      <c r="BD2475" s="137"/>
      <c r="BE2475" s="137"/>
      <c r="BF2475" s="137"/>
      <c r="BG2475" s="137"/>
      <c r="BH2475" s="137"/>
      <c r="BI2475" s="137"/>
      <c r="BJ2475" s="137"/>
      <c r="BK2475" s="137"/>
      <c r="BL2475" s="137"/>
      <c r="BM2475" s="137"/>
      <c r="BN2475" s="137"/>
      <c r="BO2475" s="137"/>
      <c r="BP2475" s="137"/>
      <c r="BQ2475" s="137"/>
      <c r="BR2475" s="137"/>
      <c r="BS2475" s="137"/>
      <c r="BT2475" s="137"/>
      <c r="BU2475" s="137"/>
      <c r="BV2475" s="137"/>
      <c r="BW2475" s="137"/>
      <c r="BX2475" s="137"/>
      <c r="BY2475" s="137"/>
      <c r="BZ2475" s="137"/>
      <c r="CA2475" s="137"/>
      <c r="CB2475" s="137"/>
      <c r="CC2475" s="137"/>
      <c r="CD2475" s="137"/>
      <c r="CE2475" s="137"/>
      <c r="CF2475" s="137"/>
      <c r="CG2475" s="137"/>
      <c r="CH2475" s="137"/>
      <c r="CI2475" s="137"/>
      <c r="CJ2475" s="137"/>
      <c r="CK2475" s="137"/>
      <c r="CL2475" s="137"/>
      <c r="CM2475" s="137"/>
      <c r="CN2475" s="137"/>
      <c r="CO2475" s="137"/>
      <c r="CP2475" s="137"/>
      <c r="CQ2475" s="137"/>
      <c r="CR2475" s="137"/>
      <c r="CS2475" s="137"/>
      <c r="CT2475" s="137"/>
      <c r="CU2475" s="137"/>
      <c r="CV2475" s="137"/>
      <c r="CW2475" s="137"/>
      <c r="CX2475" s="137"/>
      <c r="CY2475" s="137"/>
      <c r="CZ2475" s="137"/>
      <c r="DA2475" s="137"/>
      <c r="DB2475" s="137"/>
      <c r="DC2475" s="137"/>
      <c r="DD2475" s="137"/>
      <c r="DE2475" s="137"/>
      <c r="DF2475" s="137"/>
      <c r="DG2475" s="137"/>
      <c r="DH2475" s="137"/>
      <c r="DI2475" s="137"/>
      <c r="DJ2475" s="137"/>
      <c r="DK2475" s="137"/>
      <c r="DL2475" s="137"/>
    </row>
    <row r="2476" spans="1:116" s="140" customFormat="1">
      <c r="A2476" s="142"/>
      <c r="B2476" s="194"/>
      <c r="C2476" s="163"/>
      <c r="D2476" s="164"/>
      <c r="H2476" s="165"/>
      <c r="M2476" s="165"/>
      <c r="N2476" s="165"/>
      <c r="AQ2476" s="151"/>
      <c r="AS2476" s="154"/>
      <c r="AT2476" s="137"/>
      <c r="AU2476" s="137"/>
      <c r="AV2476" s="137"/>
      <c r="AW2476" s="137"/>
      <c r="AX2476" s="137"/>
      <c r="AY2476" s="137"/>
      <c r="AZ2476" s="137"/>
      <c r="BA2476" s="137"/>
      <c r="BB2476" s="137"/>
      <c r="BC2476" s="137"/>
      <c r="BD2476" s="137"/>
      <c r="BE2476" s="137"/>
      <c r="BF2476" s="137"/>
      <c r="BG2476" s="137"/>
      <c r="BH2476" s="137"/>
      <c r="BI2476" s="137"/>
      <c r="BJ2476" s="137"/>
      <c r="BK2476" s="137"/>
      <c r="BL2476" s="137"/>
      <c r="BM2476" s="137"/>
      <c r="BN2476" s="137"/>
      <c r="BO2476" s="137"/>
      <c r="BP2476" s="137"/>
      <c r="BQ2476" s="137"/>
      <c r="BR2476" s="137"/>
      <c r="BS2476" s="137"/>
      <c r="BT2476" s="137"/>
      <c r="BU2476" s="137"/>
      <c r="BV2476" s="137"/>
      <c r="BW2476" s="137"/>
      <c r="BX2476" s="137"/>
      <c r="BY2476" s="137"/>
      <c r="BZ2476" s="137"/>
      <c r="CA2476" s="137"/>
      <c r="CB2476" s="137"/>
      <c r="CC2476" s="137"/>
      <c r="CD2476" s="137"/>
      <c r="CE2476" s="137"/>
      <c r="CF2476" s="137"/>
      <c r="CG2476" s="137"/>
      <c r="CH2476" s="137"/>
      <c r="CI2476" s="137"/>
      <c r="CJ2476" s="137"/>
      <c r="CK2476" s="137"/>
      <c r="CL2476" s="137"/>
      <c r="CM2476" s="137"/>
      <c r="CN2476" s="137"/>
      <c r="CO2476" s="137"/>
      <c r="CP2476" s="137"/>
      <c r="CQ2476" s="137"/>
      <c r="CR2476" s="137"/>
      <c r="CS2476" s="137"/>
      <c r="CT2476" s="137"/>
      <c r="CU2476" s="137"/>
      <c r="CV2476" s="137"/>
      <c r="CW2476" s="137"/>
      <c r="CX2476" s="137"/>
      <c r="CY2476" s="137"/>
      <c r="CZ2476" s="137"/>
      <c r="DA2476" s="137"/>
      <c r="DB2476" s="137"/>
      <c r="DC2476" s="137"/>
      <c r="DD2476" s="137"/>
      <c r="DE2476" s="137"/>
      <c r="DF2476" s="137"/>
      <c r="DG2476" s="137"/>
      <c r="DH2476" s="137"/>
      <c r="DI2476" s="137"/>
      <c r="DJ2476" s="137"/>
      <c r="DK2476" s="137"/>
      <c r="DL2476" s="137"/>
    </row>
    <row r="2477" spans="1:116" s="140" customFormat="1">
      <c r="A2477" s="142"/>
      <c r="B2477" s="194"/>
      <c r="C2477" s="163"/>
      <c r="D2477" s="164"/>
      <c r="H2477" s="165"/>
      <c r="M2477" s="165"/>
      <c r="N2477" s="165"/>
      <c r="AQ2477" s="151"/>
      <c r="AS2477" s="154"/>
      <c r="AT2477" s="137"/>
      <c r="AU2477" s="137"/>
      <c r="AV2477" s="137"/>
      <c r="AW2477" s="137"/>
      <c r="AX2477" s="137"/>
      <c r="AY2477" s="137"/>
      <c r="AZ2477" s="137"/>
      <c r="BA2477" s="137"/>
      <c r="BB2477" s="137"/>
      <c r="BC2477" s="137"/>
      <c r="BD2477" s="137"/>
      <c r="BE2477" s="137"/>
      <c r="BF2477" s="137"/>
      <c r="BG2477" s="137"/>
      <c r="BH2477" s="137"/>
      <c r="BI2477" s="137"/>
      <c r="BJ2477" s="137"/>
      <c r="BK2477" s="137"/>
      <c r="BL2477" s="137"/>
      <c r="BM2477" s="137"/>
      <c r="BN2477" s="137"/>
      <c r="BO2477" s="137"/>
      <c r="BP2477" s="137"/>
      <c r="BQ2477" s="137"/>
      <c r="BR2477" s="137"/>
      <c r="BS2477" s="137"/>
      <c r="BT2477" s="137"/>
      <c r="BU2477" s="137"/>
      <c r="BV2477" s="137"/>
      <c r="BW2477" s="137"/>
      <c r="BX2477" s="137"/>
      <c r="BY2477" s="137"/>
      <c r="BZ2477" s="137"/>
      <c r="CA2477" s="137"/>
      <c r="CB2477" s="137"/>
      <c r="CC2477" s="137"/>
      <c r="CD2477" s="137"/>
      <c r="CE2477" s="137"/>
      <c r="CF2477" s="137"/>
      <c r="CG2477" s="137"/>
      <c r="CH2477" s="137"/>
      <c r="CI2477" s="137"/>
      <c r="CJ2477" s="137"/>
      <c r="CK2477" s="137"/>
      <c r="CL2477" s="137"/>
      <c r="CM2477" s="137"/>
      <c r="CN2477" s="137"/>
      <c r="CO2477" s="137"/>
      <c r="CP2477" s="137"/>
      <c r="CQ2477" s="137"/>
      <c r="CR2477" s="137"/>
      <c r="CS2477" s="137"/>
      <c r="CT2477" s="137"/>
      <c r="CU2477" s="137"/>
      <c r="CV2477" s="137"/>
      <c r="CW2477" s="137"/>
      <c r="CX2477" s="137"/>
      <c r="CY2477" s="137"/>
      <c r="CZ2477" s="137"/>
      <c r="DA2477" s="137"/>
      <c r="DB2477" s="137"/>
      <c r="DC2477" s="137"/>
      <c r="DD2477" s="137"/>
      <c r="DE2477" s="137"/>
      <c r="DF2477" s="137"/>
      <c r="DG2477" s="137"/>
      <c r="DH2477" s="137"/>
      <c r="DI2477" s="137"/>
      <c r="DJ2477" s="137"/>
      <c r="DK2477" s="137"/>
      <c r="DL2477" s="137"/>
    </row>
    <row r="2478" spans="1:116" s="140" customFormat="1">
      <c r="A2478" s="142"/>
      <c r="B2478" s="194"/>
      <c r="C2478" s="163"/>
      <c r="D2478" s="164"/>
      <c r="H2478" s="165"/>
      <c r="M2478" s="165"/>
      <c r="N2478" s="165"/>
      <c r="AQ2478" s="151"/>
      <c r="AS2478" s="154"/>
      <c r="AT2478" s="137"/>
      <c r="AU2478" s="137"/>
      <c r="AV2478" s="137"/>
      <c r="AW2478" s="137"/>
      <c r="AX2478" s="137"/>
      <c r="AY2478" s="137"/>
      <c r="AZ2478" s="137"/>
      <c r="BA2478" s="137"/>
      <c r="BB2478" s="137"/>
      <c r="BC2478" s="137"/>
      <c r="BD2478" s="137"/>
      <c r="BE2478" s="137"/>
      <c r="BF2478" s="137"/>
      <c r="BG2478" s="137"/>
      <c r="BH2478" s="137"/>
      <c r="BI2478" s="137"/>
      <c r="BJ2478" s="137"/>
      <c r="BK2478" s="137"/>
      <c r="BL2478" s="137"/>
      <c r="BM2478" s="137"/>
      <c r="BN2478" s="137"/>
      <c r="BO2478" s="137"/>
      <c r="BP2478" s="137"/>
      <c r="BQ2478" s="137"/>
      <c r="BR2478" s="137"/>
      <c r="BS2478" s="137"/>
      <c r="BT2478" s="137"/>
      <c r="BU2478" s="137"/>
      <c r="BV2478" s="137"/>
      <c r="BW2478" s="137"/>
      <c r="BX2478" s="137"/>
      <c r="BY2478" s="137"/>
      <c r="BZ2478" s="137"/>
      <c r="CA2478" s="137"/>
      <c r="CB2478" s="137"/>
      <c r="CC2478" s="137"/>
      <c r="CD2478" s="137"/>
      <c r="CE2478" s="137"/>
      <c r="CF2478" s="137"/>
      <c r="CG2478" s="137"/>
      <c r="CH2478" s="137"/>
      <c r="CI2478" s="137"/>
      <c r="CJ2478" s="137"/>
      <c r="CK2478" s="137"/>
      <c r="CL2478" s="137"/>
      <c r="CM2478" s="137"/>
      <c r="CN2478" s="137"/>
      <c r="CO2478" s="137"/>
      <c r="CP2478" s="137"/>
      <c r="CQ2478" s="137"/>
      <c r="CR2478" s="137"/>
      <c r="CS2478" s="137"/>
      <c r="CT2478" s="137"/>
      <c r="CU2478" s="137"/>
      <c r="CV2478" s="137"/>
      <c r="CW2478" s="137"/>
      <c r="CX2478" s="137"/>
      <c r="CY2478" s="137"/>
      <c r="CZ2478" s="137"/>
      <c r="DA2478" s="137"/>
      <c r="DB2478" s="137"/>
      <c r="DC2478" s="137"/>
      <c r="DD2478" s="137"/>
      <c r="DE2478" s="137"/>
      <c r="DF2478" s="137"/>
      <c r="DG2478" s="137"/>
      <c r="DH2478" s="137"/>
      <c r="DI2478" s="137"/>
      <c r="DJ2478" s="137"/>
      <c r="DK2478" s="137"/>
      <c r="DL2478" s="137"/>
    </row>
    <row r="2479" spans="1:116" s="140" customFormat="1">
      <c r="A2479" s="142"/>
      <c r="B2479" s="194"/>
      <c r="C2479" s="163"/>
      <c r="D2479" s="164"/>
      <c r="H2479" s="165"/>
      <c r="M2479" s="165"/>
      <c r="N2479" s="165"/>
      <c r="AQ2479" s="151"/>
      <c r="AS2479" s="154"/>
      <c r="AT2479" s="137"/>
      <c r="AU2479" s="137"/>
      <c r="AV2479" s="137"/>
      <c r="AW2479" s="137"/>
      <c r="AX2479" s="137"/>
      <c r="AY2479" s="137"/>
      <c r="AZ2479" s="137"/>
      <c r="BA2479" s="137"/>
      <c r="BB2479" s="137"/>
      <c r="BC2479" s="137"/>
      <c r="BD2479" s="137"/>
      <c r="BE2479" s="137"/>
      <c r="BF2479" s="137"/>
      <c r="BG2479" s="137"/>
      <c r="BH2479" s="137"/>
      <c r="BI2479" s="137"/>
      <c r="BJ2479" s="137"/>
      <c r="BK2479" s="137"/>
      <c r="BL2479" s="137"/>
      <c r="BM2479" s="137"/>
      <c r="BN2479" s="137"/>
      <c r="BO2479" s="137"/>
      <c r="BP2479" s="137"/>
      <c r="BQ2479" s="137"/>
      <c r="BR2479" s="137"/>
      <c r="BS2479" s="137"/>
      <c r="BT2479" s="137"/>
      <c r="BU2479" s="137"/>
      <c r="BV2479" s="137"/>
      <c r="BW2479" s="137"/>
      <c r="BX2479" s="137"/>
      <c r="BY2479" s="137"/>
      <c r="BZ2479" s="137"/>
      <c r="CA2479" s="137"/>
      <c r="CB2479" s="137"/>
      <c r="CC2479" s="137"/>
      <c r="CD2479" s="137"/>
      <c r="CE2479" s="137"/>
      <c r="CF2479" s="137"/>
      <c r="CG2479" s="137"/>
      <c r="CH2479" s="137"/>
      <c r="CI2479" s="137"/>
      <c r="CJ2479" s="137"/>
      <c r="CK2479" s="137"/>
      <c r="CL2479" s="137"/>
      <c r="CM2479" s="137"/>
      <c r="CN2479" s="137"/>
      <c r="CO2479" s="137"/>
      <c r="CP2479" s="137"/>
      <c r="CQ2479" s="137"/>
      <c r="CR2479" s="137"/>
      <c r="CS2479" s="137"/>
      <c r="CT2479" s="137"/>
      <c r="CU2479" s="137"/>
      <c r="CV2479" s="137"/>
      <c r="CW2479" s="137"/>
      <c r="CX2479" s="137"/>
      <c r="CY2479" s="137"/>
      <c r="CZ2479" s="137"/>
      <c r="DA2479" s="137"/>
      <c r="DB2479" s="137"/>
      <c r="DC2479" s="137"/>
      <c r="DD2479" s="137"/>
      <c r="DE2479" s="137"/>
      <c r="DF2479" s="137"/>
      <c r="DG2479" s="137"/>
      <c r="DH2479" s="137"/>
      <c r="DI2479" s="137"/>
      <c r="DJ2479" s="137"/>
      <c r="DK2479" s="137"/>
      <c r="DL2479" s="137"/>
    </row>
    <row r="2480" spans="1:116" s="140" customFormat="1">
      <c r="A2480" s="142"/>
      <c r="B2480" s="194"/>
      <c r="C2480" s="163"/>
      <c r="D2480" s="164"/>
      <c r="H2480" s="165"/>
      <c r="M2480" s="165"/>
      <c r="N2480" s="165"/>
      <c r="AQ2480" s="151"/>
      <c r="AS2480" s="154"/>
      <c r="AT2480" s="137"/>
      <c r="AU2480" s="137"/>
      <c r="AV2480" s="137"/>
      <c r="AW2480" s="137"/>
      <c r="AX2480" s="137"/>
      <c r="AY2480" s="137"/>
      <c r="AZ2480" s="137"/>
      <c r="BA2480" s="137"/>
      <c r="BB2480" s="137"/>
      <c r="BC2480" s="137"/>
      <c r="BD2480" s="137"/>
      <c r="BE2480" s="137"/>
      <c r="BF2480" s="137"/>
      <c r="BG2480" s="137"/>
      <c r="BH2480" s="137"/>
      <c r="BI2480" s="137"/>
      <c r="BJ2480" s="137"/>
      <c r="BK2480" s="137"/>
      <c r="BL2480" s="137"/>
      <c r="BM2480" s="137"/>
      <c r="BN2480" s="137"/>
      <c r="BO2480" s="137"/>
      <c r="BP2480" s="137"/>
      <c r="BQ2480" s="137"/>
      <c r="BR2480" s="137"/>
      <c r="BS2480" s="137"/>
      <c r="BT2480" s="137"/>
      <c r="BU2480" s="137"/>
      <c r="BV2480" s="137"/>
      <c r="BW2480" s="137"/>
      <c r="BX2480" s="137"/>
      <c r="BY2480" s="137"/>
      <c r="BZ2480" s="137"/>
      <c r="CA2480" s="137"/>
      <c r="CB2480" s="137"/>
      <c r="CC2480" s="137"/>
      <c r="CD2480" s="137"/>
      <c r="CE2480" s="137"/>
      <c r="CF2480" s="137"/>
      <c r="CG2480" s="137"/>
      <c r="CH2480" s="137"/>
      <c r="CI2480" s="137"/>
      <c r="CJ2480" s="137"/>
      <c r="CK2480" s="137"/>
      <c r="CL2480" s="137"/>
      <c r="CM2480" s="137"/>
      <c r="CN2480" s="137"/>
      <c r="CO2480" s="137"/>
      <c r="CP2480" s="137"/>
      <c r="CQ2480" s="137"/>
      <c r="CR2480" s="137"/>
      <c r="CS2480" s="137"/>
      <c r="CT2480" s="137"/>
      <c r="CU2480" s="137"/>
      <c r="CV2480" s="137"/>
      <c r="CW2480" s="137"/>
      <c r="CX2480" s="137"/>
      <c r="CY2480" s="137"/>
      <c r="CZ2480" s="137"/>
      <c r="DA2480" s="137"/>
      <c r="DB2480" s="137"/>
      <c r="DC2480" s="137"/>
      <c r="DD2480" s="137"/>
      <c r="DE2480" s="137"/>
      <c r="DF2480" s="137"/>
      <c r="DG2480" s="137"/>
      <c r="DH2480" s="137"/>
      <c r="DI2480" s="137"/>
      <c r="DJ2480" s="137"/>
      <c r="DK2480" s="137"/>
      <c r="DL2480" s="137"/>
    </row>
    <row r="2481" spans="1:116" s="140" customFormat="1">
      <c r="A2481" s="142"/>
      <c r="B2481" s="194"/>
      <c r="C2481" s="163"/>
      <c r="D2481" s="164"/>
      <c r="H2481" s="165"/>
      <c r="M2481" s="165"/>
      <c r="N2481" s="165"/>
      <c r="AQ2481" s="151"/>
      <c r="AS2481" s="154"/>
      <c r="AT2481" s="137"/>
      <c r="AU2481" s="137"/>
      <c r="AV2481" s="137"/>
      <c r="AW2481" s="137"/>
      <c r="AX2481" s="137"/>
      <c r="AY2481" s="137"/>
      <c r="AZ2481" s="137"/>
      <c r="BA2481" s="137"/>
      <c r="BB2481" s="137"/>
      <c r="BC2481" s="137"/>
      <c r="BD2481" s="137"/>
      <c r="BE2481" s="137"/>
      <c r="BF2481" s="137"/>
      <c r="BG2481" s="137"/>
      <c r="BH2481" s="137"/>
      <c r="BI2481" s="137"/>
      <c r="BJ2481" s="137"/>
      <c r="BK2481" s="137"/>
      <c r="BL2481" s="137"/>
      <c r="BM2481" s="137"/>
      <c r="BN2481" s="137"/>
      <c r="BO2481" s="137"/>
      <c r="BP2481" s="137"/>
      <c r="BQ2481" s="137"/>
      <c r="BR2481" s="137"/>
      <c r="BS2481" s="137"/>
      <c r="BT2481" s="137"/>
      <c r="BU2481" s="137"/>
      <c r="BV2481" s="137"/>
      <c r="BW2481" s="137"/>
      <c r="BX2481" s="137"/>
      <c r="BY2481" s="137"/>
      <c r="BZ2481" s="137"/>
      <c r="CA2481" s="137"/>
      <c r="CB2481" s="137"/>
      <c r="CC2481" s="137"/>
      <c r="CD2481" s="137"/>
      <c r="CE2481" s="137"/>
      <c r="CF2481" s="137"/>
      <c r="CG2481" s="137"/>
      <c r="CH2481" s="137"/>
      <c r="CI2481" s="137"/>
      <c r="CJ2481" s="137"/>
      <c r="CK2481" s="137"/>
      <c r="CL2481" s="137"/>
      <c r="CM2481" s="137"/>
      <c r="CN2481" s="137"/>
      <c r="CO2481" s="137"/>
      <c r="CP2481" s="137"/>
      <c r="CQ2481" s="137"/>
      <c r="CR2481" s="137"/>
      <c r="CS2481" s="137"/>
      <c r="CT2481" s="137"/>
      <c r="CU2481" s="137"/>
      <c r="CV2481" s="137"/>
      <c r="CW2481" s="137"/>
      <c r="CX2481" s="137"/>
      <c r="CY2481" s="137"/>
      <c r="CZ2481" s="137"/>
      <c r="DA2481" s="137"/>
      <c r="DB2481" s="137"/>
      <c r="DC2481" s="137"/>
      <c r="DD2481" s="137"/>
      <c r="DE2481" s="137"/>
      <c r="DF2481" s="137"/>
      <c r="DG2481" s="137"/>
      <c r="DH2481" s="137"/>
      <c r="DI2481" s="137"/>
      <c r="DJ2481" s="137"/>
      <c r="DK2481" s="137"/>
      <c r="DL2481" s="137"/>
    </row>
    <row r="2482" spans="1:116" s="140" customFormat="1">
      <c r="A2482" s="142"/>
      <c r="B2482" s="194"/>
      <c r="C2482" s="163"/>
      <c r="D2482" s="164"/>
      <c r="H2482" s="165"/>
      <c r="M2482" s="165"/>
      <c r="N2482" s="165"/>
      <c r="AQ2482" s="151"/>
      <c r="AS2482" s="154"/>
      <c r="AT2482" s="137"/>
      <c r="AU2482" s="137"/>
      <c r="AV2482" s="137"/>
      <c r="AW2482" s="137"/>
      <c r="AX2482" s="137"/>
      <c r="AY2482" s="137"/>
      <c r="AZ2482" s="137"/>
      <c r="BA2482" s="137"/>
      <c r="BB2482" s="137"/>
      <c r="BC2482" s="137"/>
      <c r="BD2482" s="137"/>
      <c r="BE2482" s="137"/>
      <c r="BF2482" s="137"/>
      <c r="BG2482" s="137"/>
      <c r="BH2482" s="137"/>
      <c r="BI2482" s="137"/>
      <c r="BJ2482" s="137"/>
      <c r="BK2482" s="137"/>
      <c r="BL2482" s="137"/>
      <c r="BM2482" s="137"/>
      <c r="BN2482" s="137"/>
      <c r="BO2482" s="137"/>
      <c r="BP2482" s="137"/>
      <c r="BQ2482" s="137"/>
      <c r="BR2482" s="137"/>
      <c r="BS2482" s="137"/>
      <c r="BT2482" s="137"/>
      <c r="BU2482" s="137"/>
      <c r="BV2482" s="137"/>
      <c r="BW2482" s="137"/>
      <c r="BX2482" s="137"/>
      <c r="BY2482" s="137"/>
      <c r="BZ2482" s="137"/>
      <c r="CA2482" s="137"/>
      <c r="CB2482" s="137"/>
      <c r="CC2482" s="137"/>
      <c r="CD2482" s="137"/>
      <c r="CE2482" s="137"/>
      <c r="CF2482" s="137"/>
      <c r="CG2482" s="137"/>
      <c r="CH2482" s="137"/>
      <c r="CI2482" s="137"/>
      <c r="CJ2482" s="137"/>
      <c r="CK2482" s="137"/>
      <c r="CL2482" s="137"/>
      <c r="CM2482" s="137"/>
      <c r="CN2482" s="137"/>
      <c r="CO2482" s="137"/>
      <c r="CP2482" s="137"/>
      <c r="CQ2482" s="137"/>
      <c r="CR2482" s="137"/>
      <c r="CS2482" s="137"/>
      <c r="CT2482" s="137"/>
      <c r="CU2482" s="137"/>
      <c r="CV2482" s="137"/>
      <c r="CW2482" s="137"/>
      <c r="CX2482" s="137"/>
      <c r="CY2482" s="137"/>
      <c r="CZ2482" s="137"/>
      <c r="DA2482" s="137"/>
      <c r="DB2482" s="137"/>
      <c r="DC2482" s="137"/>
      <c r="DD2482" s="137"/>
      <c r="DE2482" s="137"/>
      <c r="DF2482" s="137"/>
      <c r="DG2482" s="137"/>
      <c r="DH2482" s="137"/>
      <c r="DI2482" s="137"/>
      <c r="DJ2482" s="137"/>
      <c r="DK2482" s="137"/>
      <c r="DL2482" s="137"/>
    </row>
    <row r="2483" spans="1:116" s="140" customFormat="1">
      <c r="A2483" s="142"/>
      <c r="B2483" s="194"/>
      <c r="C2483" s="163"/>
      <c r="D2483" s="164"/>
      <c r="H2483" s="165"/>
      <c r="M2483" s="165"/>
      <c r="N2483" s="165"/>
      <c r="AQ2483" s="151"/>
      <c r="AS2483" s="154"/>
      <c r="AT2483" s="137"/>
      <c r="AU2483" s="137"/>
      <c r="AV2483" s="137"/>
      <c r="AW2483" s="137"/>
      <c r="AX2483" s="137"/>
      <c r="AY2483" s="137"/>
      <c r="AZ2483" s="137"/>
      <c r="BA2483" s="137"/>
      <c r="BB2483" s="137"/>
      <c r="BC2483" s="137"/>
      <c r="BD2483" s="137"/>
      <c r="BE2483" s="137"/>
      <c r="BF2483" s="137"/>
      <c r="BG2483" s="137"/>
      <c r="BH2483" s="137"/>
      <c r="BI2483" s="137"/>
      <c r="BJ2483" s="137"/>
      <c r="BK2483" s="137"/>
      <c r="BL2483" s="137"/>
      <c r="BM2483" s="137"/>
      <c r="BN2483" s="137"/>
      <c r="BO2483" s="137"/>
      <c r="BP2483" s="137"/>
      <c r="BQ2483" s="137"/>
      <c r="BR2483" s="137"/>
      <c r="BS2483" s="137"/>
      <c r="BT2483" s="137"/>
      <c r="BU2483" s="137"/>
      <c r="BV2483" s="137"/>
      <c r="BW2483" s="137"/>
      <c r="BX2483" s="137"/>
      <c r="BY2483" s="137"/>
      <c r="BZ2483" s="137"/>
      <c r="CA2483" s="137"/>
      <c r="CB2483" s="137"/>
      <c r="CC2483" s="137"/>
      <c r="CD2483" s="137"/>
      <c r="CE2483" s="137"/>
      <c r="CF2483" s="137"/>
      <c r="CG2483" s="137"/>
      <c r="CH2483" s="137"/>
      <c r="CI2483" s="137"/>
      <c r="CJ2483" s="137"/>
      <c r="CK2483" s="137"/>
      <c r="CL2483" s="137"/>
      <c r="CM2483" s="137"/>
      <c r="CN2483" s="137"/>
      <c r="CO2483" s="137"/>
      <c r="CP2483" s="137"/>
      <c r="CQ2483" s="137"/>
      <c r="CR2483" s="137"/>
      <c r="CS2483" s="137"/>
      <c r="CT2483" s="137"/>
      <c r="CU2483" s="137"/>
      <c r="CV2483" s="137"/>
      <c r="CW2483" s="137"/>
      <c r="CX2483" s="137"/>
      <c r="CY2483" s="137"/>
      <c r="CZ2483" s="137"/>
      <c r="DA2483" s="137"/>
      <c r="DB2483" s="137"/>
      <c r="DC2483" s="137"/>
      <c r="DD2483" s="137"/>
      <c r="DE2483" s="137"/>
      <c r="DF2483" s="137"/>
      <c r="DG2483" s="137"/>
      <c r="DH2483" s="137"/>
      <c r="DI2483" s="137"/>
      <c r="DJ2483" s="137"/>
      <c r="DK2483" s="137"/>
      <c r="DL2483" s="137"/>
    </row>
    <row r="2484" spans="1:116" s="140" customFormat="1">
      <c r="A2484" s="142"/>
      <c r="B2484" s="194"/>
      <c r="C2484" s="163"/>
      <c r="D2484" s="164"/>
      <c r="H2484" s="165"/>
      <c r="M2484" s="165"/>
      <c r="N2484" s="165"/>
      <c r="AQ2484" s="151"/>
      <c r="AS2484" s="154"/>
      <c r="AT2484" s="137"/>
      <c r="AU2484" s="137"/>
      <c r="AV2484" s="137"/>
      <c r="AW2484" s="137"/>
      <c r="AX2484" s="137"/>
      <c r="AY2484" s="137"/>
      <c r="AZ2484" s="137"/>
      <c r="BA2484" s="137"/>
      <c r="BB2484" s="137"/>
      <c r="BC2484" s="137"/>
      <c r="BD2484" s="137"/>
      <c r="BE2484" s="137"/>
      <c r="BF2484" s="137"/>
      <c r="BG2484" s="137"/>
      <c r="BH2484" s="137"/>
      <c r="BI2484" s="137"/>
      <c r="BJ2484" s="137"/>
      <c r="BK2484" s="137"/>
      <c r="BL2484" s="137"/>
      <c r="BM2484" s="137"/>
      <c r="BN2484" s="137"/>
      <c r="BO2484" s="137"/>
      <c r="BP2484" s="137"/>
      <c r="BQ2484" s="137"/>
      <c r="BR2484" s="137"/>
      <c r="BS2484" s="137"/>
      <c r="BT2484" s="137"/>
      <c r="BU2484" s="137"/>
      <c r="BV2484" s="137"/>
      <c r="BW2484" s="137"/>
      <c r="BX2484" s="137"/>
      <c r="BY2484" s="137"/>
      <c r="BZ2484" s="137"/>
      <c r="CA2484" s="137"/>
      <c r="CB2484" s="137"/>
      <c r="CC2484" s="137"/>
      <c r="CD2484" s="137"/>
      <c r="CE2484" s="137"/>
      <c r="CF2484" s="137"/>
      <c r="CG2484" s="137"/>
      <c r="CH2484" s="137"/>
      <c r="CI2484" s="137"/>
      <c r="CJ2484" s="137"/>
      <c r="CK2484" s="137"/>
      <c r="CL2484" s="137"/>
      <c r="CM2484" s="137"/>
      <c r="CN2484" s="137"/>
      <c r="CO2484" s="137"/>
      <c r="CP2484" s="137"/>
      <c r="CQ2484" s="137"/>
      <c r="CR2484" s="137"/>
      <c r="CS2484" s="137"/>
      <c r="CT2484" s="137"/>
      <c r="CU2484" s="137"/>
      <c r="CV2484" s="137"/>
      <c r="CW2484" s="137"/>
      <c r="CX2484" s="137"/>
      <c r="CY2484" s="137"/>
      <c r="CZ2484" s="137"/>
      <c r="DA2484" s="137"/>
      <c r="DB2484" s="137"/>
      <c r="DC2484" s="137"/>
      <c r="DD2484" s="137"/>
      <c r="DE2484" s="137"/>
      <c r="DF2484" s="137"/>
      <c r="DG2484" s="137"/>
      <c r="DH2484" s="137"/>
      <c r="DI2484" s="137"/>
      <c r="DJ2484" s="137"/>
      <c r="DK2484" s="137"/>
      <c r="DL2484" s="137"/>
    </row>
    <row r="2485" spans="1:116" s="140" customFormat="1">
      <c r="A2485" s="142"/>
      <c r="B2485" s="194"/>
      <c r="C2485" s="163"/>
      <c r="D2485" s="164"/>
      <c r="H2485" s="165"/>
      <c r="M2485" s="165"/>
      <c r="N2485" s="165"/>
      <c r="AQ2485" s="151"/>
      <c r="AS2485" s="154"/>
      <c r="AT2485" s="137"/>
      <c r="AU2485" s="137"/>
      <c r="AV2485" s="137"/>
      <c r="AW2485" s="137"/>
      <c r="AX2485" s="137"/>
      <c r="AY2485" s="137"/>
      <c r="AZ2485" s="137"/>
      <c r="BA2485" s="137"/>
      <c r="BB2485" s="137"/>
      <c r="BC2485" s="137"/>
      <c r="BD2485" s="137"/>
      <c r="BE2485" s="137"/>
      <c r="BF2485" s="137"/>
      <c r="BG2485" s="137"/>
      <c r="BH2485" s="137"/>
      <c r="BI2485" s="137"/>
      <c r="BJ2485" s="137"/>
      <c r="BK2485" s="137"/>
      <c r="BL2485" s="137"/>
      <c r="BM2485" s="137"/>
      <c r="BN2485" s="137"/>
      <c r="BO2485" s="137"/>
      <c r="BP2485" s="137"/>
      <c r="BQ2485" s="137"/>
      <c r="BR2485" s="137"/>
      <c r="BS2485" s="137"/>
      <c r="BT2485" s="137"/>
      <c r="BU2485" s="137"/>
      <c r="BV2485" s="137"/>
      <c r="BW2485" s="137"/>
      <c r="BX2485" s="137"/>
      <c r="BY2485" s="137"/>
      <c r="BZ2485" s="137"/>
      <c r="CA2485" s="137"/>
      <c r="CB2485" s="137"/>
      <c r="CC2485" s="137"/>
      <c r="CD2485" s="137"/>
      <c r="CE2485" s="137"/>
      <c r="CF2485" s="137"/>
      <c r="CG2485" s="137"/>
      <c r="CH2485" s="137"/>
      <c r="CI2485" s="137"/>
      <c r="CJ2485" s="137"/>
      <c r="CK2485" s="137"/>
      <c r="CL2485" s="137"/>
      <c r="CM2485" s="137"/>
      <c r="CN2485" s="137"/>
      <c r="CO2485" s="137"/>
      <c r="CP2485" s="137"/>
      <c r="CQ2485" s="137"/>
      <c r="CR2485" s="137"/>
      <c r="CS2485" s="137"/>
      <c r="CT2485" s="137"/>
      <c r="CU2485" s="137"/>
      <c r="CV2485" s="137"/>
      <c r="CW2485" s="137"/>
      <c r="CX2485" s="137"/>
      <c r="CY2485" s="137"/>
      <c r="CZ2485" s="137"/>
      <c r="DA2485" s="137"/>
      <c r="DB2485" s="137"/>
      <c r="DC2485" s="137"/>
      <c r="DD2485" s="137"/>
      <c r="DE2485" s="137"/>
      <c r="DF2485" s="137"/>
      <c r="DG2485" s="137"/>
      <c r="DH2485" s="137"/>
      <c r="DI2485" s="137"/>
      <c r="DJ2485" s="137"/>
      <c r="DK2485" s="137"/>
      <c r="DL2485" s="137"/>
    </row>
    <row r="2486" spans="1:116" s="140" customFormat="1">
      <c r="A2486" s="142"/>
      <c r="B2486" s="194"/>
      <c r="C2486" s="163"/>
      <c r="D2486" s="164"/>
      <c r="H2486" s="165"/>
      <c r="M2486" s="165"/>
      <c r="N2486" s="165"/>
      <c r="AQ2486" s="151"/>
      <c r="AS2486" s="154"/>
      <c r="AT2486" s="137"/>
      <c r="AU2486" s="137"/>
      <c r="AV2486" s="137"/>
      <c r="AW2486" s="137"/>
      <c r="AX2486" s="137"/>
      <c r="AY2486" s="137"/>
      <c r="AZ2486" s="137"/>
      <c r="BA2486" s="137"/>
      <c r="BB2486" s="137"/>
      <c r="BC2486" s="137"/>
      <c r="BD2486" s="137"/>
      <c r="BE2486" s="137"/>
      <c r="BF2486" s="137"/>
      <c r="BG2486" s="137"/>
      <c r="BH2486" s="137"/>
      <c r="BI2486" s="137"/>
      <c r="BJ2486" s="137"/>
      <c r="BK2486" s="137"/>
      <c r="BL2486" s="137"/>
      <c r="BM2486" s="137"/>
      <c r="BN2486" s="137"/>
      <c r="BO2486" s="137"/>
      <c r="BP2486" s="137"/>
      <c r="BQ2486" s="137"/>
      <c r="BR2486" s="137"/>
      <c r="BS2486" s="137"/>
      <c r="BT2486" s="137"/>
      <c r="BU2486" s="137"/>
      <c r="BV2486" s="137"/>
      <c r="BW2486" s="137"/>
      <c r="BX2486" s="137"/>
      <c r="BY2486" s="137"/>
      <c r="BZ2486" s="137"/>
      <c r="CA2486" s="137"/>
      <c r="CB2486" s="137"/>
      <c r="CC2486" s="137"/>
      <c r="CD2486" s="137"/>
      <c r="CE2486" s="137"/>
      <c r="CF2486" s="137"/>
      <c r="CG2486" s="137"/>
      <c r="CH2486" s="137"/>
      <c r="CI2486" s="137"/>
      <c r="CJ2486" s="137"/>
      <c r="CK2486" s="137"/>
      <c r="CL2486" s="137"/>
      <c r="CM2486" s="137"/>
      <c r="CN2486" s="137"/>
      <c r="CO2486" s="137"/>
      <c r="CP2486" s="137"/>
      <c r="CQ2486" s="137"/>
      <c r="CR2486" s="137"/>
      <c r="CS2486" s="137"/>
      <c r="CT2486" s="137"/>
      <c r="CU2486" s="137"/>
      <c r="CV2486" s="137"/>
      <c r="CW2486" s="137"/>
      <c r="CX2486" s="137"/>
      <c r="CY2486" s="137"/>
      <c r="CZ2486" s="137"/>
      <c r="DA2486" s="137"/>
      <c r="DB2486" s="137"/>
      <c r="DC2486" s="137"/>
      <c r="DD2486" s="137"/>
      <c r="DE2486" s="137"/>
      <c r="DF2486" s="137"/>
      <c r="DG2486" s="137"/>
      <c r="DH2486" s="137"/>
      <c r="DI2486" s="137"/>
      <c r="DJ2486" s="137"/>
      <c r="DK2486" s="137"/>
      <c r="DL2486" s="137"/>
    </row>
    <row r="2487" spans="1:116" s="140" customFormat="1">
      <c r="A2487" s="142"/>
      <c r="B2487" s="194"/>
      <c r="C2487" s="163"/>
      <c r="D2487" s="164"/>
      <c r="H2487" s="165"/>
      <c r="M2487" s="165"/>
      <c r="N2487" s="165"/>
      <c r="AQ2487" s="151"/>
      <c r="AS2487" s="154"/>
      <c r="AT2487" s="137"/>
      <c r="AU2487" s="137"/>
      <c r="AV2487" s="137"/>
      <c r="AW2487" s="137"/>
      <c r="AX2487" s="137"/>
      <c r="AY2487" s="137"/>
      <c r="AZ2487" s="137"/>
      <c r="BA2487" s="137"/>
      <c r="BB2487" s="137"/>
      <c r="BC2487" s="137"/>
      <c r="BD2487" s="137"/>
      <c r="BE2487" s="137"/>
      <c r="BF2487" s="137"/>
      <c r="BG2487" s="137"/>
      <c r="BH2487" s="137"/>
      <c r="BI2487" s="137"/>
      <c r="BJ2487" s="137"/>
      <c r="BK2487" s="137"/>
      <c r="BL2487" s="137"/>
      <c r="BM2487" s="137"/>
      <c r="BN2487" s="137"/>
      <c r="BO2487" s="137"/>
      <c r="BP2487" s="137"/>
      <c r="BQ2487" s="137"/>
      <c r="BR2487" s="137"/>
      <c r="BS2487" s="137"/>
      <c r="BT2487" s="137"/>
      <c r="BU2487" s="137"/>
      <c r="BV2487" s="137"/>
      <c r="BW2487" s="137"/>
      <c r="BX2487" s="137"/>
      <c r="BY2487" s="137"/>
      <c r="BZ2487" s="137"/>
      <c r="CA2487" s="137"/>
      <c r="CB2487" s="137"/>
      <c r="CC2487" s="137"/>
      <c r="CD2487" s="137"/>
      <c r="CE2487" s="137"/>
      <c r="CF2487" s="137"/>
      <c r="CG2487" s="137"/>
      <c r="CH2487" s="137"/>
      <c r="CI2487" s="137"/>
      <c r="CJ2487" s="137"/>
      <c r="CK2487" s="137"/>
      <c r="CL2487" s="137"/>
      <c r="CM2487" s="137"/>
      <c r="CN2487" s="137"/>
      <c r="CO2487" s="137"/>
      <c r="CP2487" s="137"/>
      <c r="CQ2487" s="137"/>
      <c r="CR2487" s="137"/>
      <c r="CS2487" s="137"/>
      <c r="CT2487" s="137"/>
      <c r="CU2487" s="137"/>
      <c r="CV2487" s="137"/>
      <c r="CW2487" s="137"/>
      <c r="CX2487" s="137"/>
      <c r="CY2487" s="137"/>
      <c r="CZ2487" s="137"/>
      <c r="DA2487" s="137"/>
      <c r="DB2487" s="137"/>
      <c r="DC2487" s="137"/>
      <c r="DD2487" s="137"/>
      <c r="DE2487" s="137"/>
      <c r="DF2487" s="137"/>
      <c r="DG2487" s="137"/>
      <c r="DH2487" s="137"/>
      <c r="DI2487" s="137"/>
      <c r="DJ2487" s="137"/>
      <c r="DK2487" s="137"/>
      <c r="DL2487" s="137"/>
    </row>
    <row r="2488" spans="1:116" s="140" customFormat="1">
      <c r="A2488" s="142"/>
      <c r="B2488" s="194"/>
      <c r="C2488" s="163"/>
      <c r="D2488" s="164"/>
      <c r="H2488" s="165"/>
      <c r="M2488" s="165"/>
      <c r="N2488" s="165"/>
      <c r="AQ2488" s="151"/>
      <c r="AS2488" s="154"/>
      <c r="AT2488" s="137"/>
      <c r="AU2488" s="137"/>
      <c r="AV2488" s="137"/>
      <c r="AW2488" s="137"/>
      <c r="AX2488" s="137"/>
      <c r="AY2488" s="137"/>
      <c r="AZ2488" s="137"/>
      <c r="BA2488" s="137"/>
      <c r="BB2488" s="137"/>
      <c r="BC2488" s="137"/>
      <c r="BD2488" s="137"/>
      <c r="BE2488" s="137"/>
      <c r="BF2488" s="137"/>
      <c r="BG2488" s="137"/>
      <c r="BH2488" s="137"/>
      <c r="BI2488" s="137"/>
      <c r="BJ2488" s="137"/>
      <c r="BK2488" s="137"/>
      <c r="BL2488" s="137"/>
      <c r="BM2488" s="137"/>
      <c r="BN2488" s="137"/>
      <c r="BO2488" s="137"/>
      <c r="BP2488" s="137"/>
      <c r="BQ2488" s="137"/>
      <c r="BR2488" s="137"/>
      <c r="BS2488" s="137"/>
      <c r="BT2488" s="137"/>
      <c r="BU2488" s="137"/>
      <c r="BV2488" s="137"/>
      <c r="BW2488" s="137"/>
      <c r="BX2488" s="137"/>
      <c r="BY2488" s="137"/>
      <c r="BZ2488" s="137"/>
      <c r="CA2488" s="137"/>
      <c r="CB2488" s="137"/>
      <c r="CC2488" s="137"/>
      <c r="CD2488" s="137"/>
      <c r="CE2488" s="137"/>
      <c r="CF2488" s="137"/>
      <c r="CG2488" s="137"/>
      <c r="CH2488" s="137"/>
      <c r="CI2488" s="137"/>
      <c r="CJ2488" s="137"/>
      <c r="CK2488" s="137"/>
      <c r="CL2488" s="137"/>
      <c r="CM2488" s="137"/>
      <c r="CN2488" s="137"/>
      <c r="CO2488" s="137"/>
      <c r="CP2488" s="137"/>
      <c r="CQ2488" s="137"/>
      <c r="CR2488" s="137"/>
      <c r="CS2488" s="137"/>
      <c r="CT2488" s="137"/>
      <c r="CU2488" s="137"/>
      <c r="CV2488" s="137"/>
      <c r="CW2488" s="137"/>
      <c r="CX2488" s="137"/>
      <c r="CY2488" s="137"/>
      <c r="CZ2488" s="137"/>
      <c r="DA2488" s="137"/>
      <c r="DB2488" s="137"/>
      <c r="DC2488" s="137"/>
      <c r="DD2488" s="137"/>
      <c r="DE2488" s="137"/>
      <c r="DF2488" s="137"/>
      <c r="DG2488" s="137"/>
      <c r="DH2488" s="137"/>
      <c r="DI2488" s="137"/>
      <c r="DJ2488" s="137"/>
      <c r="DK2488" s="137"/>
      <c r="DL2488" s="137"/>
    </row>
    <row r="2489" spans="1:116" s="140" customFormat="1">
      <c r="A2489" s="142"/>
      <c r="B2489" s="194"/>
      <c r="C2489" s="163"/>
      <c r="D2489" s="164"/>
      <c r="H2489" s="165"/>
      <c r="M2489" s="165"/>
      <c r="N2489" s="165"/>
      <c r="AQ2489" s="151"/>
      <c r="AS2489" s="154"/>
      <c r="AT2489" s="137"/>
      <c r="AU2489" s="137"/>
      <c r="AV2489" s="137"/>
      <c r="AW2489" s="137"/>
      <c r="AX2489" s="137"/>
      <c r="AY2489" s="137"/>
      <c r="AZ2489" s="137"/>
      <c r="BA2489" s="137"/>
      <c r="BB2489" s="137"/>
      <c r="BC2489" s="137"/>
      <c r="BD2489" s="137"/>
      <c r="BE2489" s="137"/>
      <c r="BF2489" s="137"/>
      <c r="BG2489" s="137"/>
      <c r="BH2489" s="137"/>
      <c r="BI2489" s="137"/>
      <c r="BJ2489" s="137"/>
      <c r="BK2489" s="137"/>
      <c r="BL2489" s="137"/>
      <c r="BM2489" s="137"/>
      <c r="BN2489" s="137"/>
      <c r="BO2489" s="137"/>
      <c r="BP2489" s="137"/>
      <c r="BQ2489" s="137"/>
      <c r="BR2489" s="137"/>
      <c r="BS2489" s="137"/>
      <c r="BT2489" s="137"/>
      <c r="BU2489" s="137"/>
      <c r="BV2489" s="137"/>
      <c r="BW2489" s="137"/>
      <c r="BX2489" s="137"/>
      <c r="BY2489" s="137"/>
      <c r="BZ2489" s="137"/>
      <c r="CA2489" s="137"/>
      <c r="CB2489" s="137"/>
      <c r="CC2489" s="137"/>
      <c r="CD2489" s="137"/>
      <c r="CE2489" s="137"/>
      <c r="CF2489" s="137"/>
      <c r="CG2489" s="137"/>
      <c r="CH2489" s="137"/>
      <c r="CI2489" s="137"/>
      <c r="CJ2489" s="137"/>
      <c r="CK2489" s="137"/>
      <c r="CL2489" s="137"/>
      <c r="CM2489" s="137"/>
      <c r="CN2489" s="137"/>
      <c r="CO2489" s="137"/>
      <c r="CP2489" s="137"/>
      <c r="CQ2489" s="137"/>
      <c r="CR2489" s="137"/>
      <c r="CS2489" s="137"/>
      <c r="CT2489" s="137"/>
      <c r="CU2489" s="137"/>
      <c r="CV2489" s="137"/>
      <c r="CW2489" s="137"/>
      <c r="CX2489" s="137"/>
      <c r="CY2489" s="137"/>
      <c r="CZ2489" s="137"/>
      <c r="DA2489" s="137"/>
      <c r="DB2489" s="137"/>
      <c r="DC2489" s="137"/>
      <c r="DD2489" s="137"/>
      <c r="DE2489" s="137"/>
      <c r="DF2489" s="137"/>
      <c r="DG2489" s="137"/>
      <c r="DH2489" s="137"/>
      <c r="DI2489" s="137"/>
      <c r="DJ2489" s="137"/>
      <c r="DK2489" s="137"/>
      <c r="DL2489" s="137"/>
    </row>
    <row r="2490" spans="1:116" s="140" customFormat="1">
      <c r="A2490" s="142"/>
      <c r="B2490" s="194"/>
      <c r="C2490" s="163"/>
      <c r="D2490" s="164"/>
      <c r="H2490" s="165"/>
      <c r="M2490" s="165"/>
      <c r="N2490" s="165"/>
      <c r="AQ2490" s="151"/>
      <c r="AS2490" s="154"/>
      <c r="AT2490" s="137"/>
      <c r="AU2490" s="137"/>
      <c r="AV2490" s="137"/>
      <c r="AW2490" s="137"/>
      <c r="AX2490" s="137"/>
      <c r="AY2490" s="137"/>
      <c r="AZ2490" s="137"/>
      <c r="BA2490" s="137"/>
      <c r="BB2490" s="137"/>
      <c r="BC2490" s="137"/>
      <c r="BD2490" s="137"/>
      <c r="BE2490" s="137"/>
      <c r="BF2490" s="137"/>
      <c r="BG2490" s="137"/>
      <c r="BH2490" s="137"/>
      <c r="BI2490" s="137"/>
      <c r="BJ2490" s="137"/>
      <c r="BK2490" s="137"/>
      <c r="BL2490" s="137"/>
      <c r="BM2490" s="137"/>
      <c r="BN2490" s="137"/>
      <c r="BO2490" s="137"/>
      <c r="BP2490" s="137"/>
      <c r="BQ2490" s="137"/>
      <c r="BR2490" s="137"/>
      <c r="BS2490" s="137"/>
      <c r="BT2490" s="137"/>
      <c r="BU2490" s="137"/>
      <c r="BV2490" s="137"/>
      <c r="BW2490" s="137"/>
      <c r="BX2490" s="137"/>
      <c r="BY2490" s="137"/>
      <c r="BZ2490" s="137"/>
      <c r="CA2490" s="137"/>
      <c r="CB2490" s="137"/>
      <c r="CC2490" s="137"/>
      <c r="CD2490" s="137"/>
      <c r="CE2490" s="137"/>
      <c r="CF2490" s="137"/>
      <c r="CG2490" s="137"/>
      <c r="CH2490" s="137"/>
      <c r="CI2490" s="137"/>
      <c r="CJ2490" s="137"/>
      <c r="CK2490" s="137"/>
      <c r="CL2490" s="137"/>
      <c r="CM2490" s="137"/>
      <c r="CN2490" s="137"/>
      <c r="CO2490" s="137"/>
      <c r="CP2490" s="137"/>
      <c r="CQ2490" s="137"/>
      <c r="CR2490" s="137"/>
      <c r="CS2490" s="137"/>
      <c r="CT2490" s="137"/>
      <c r="CU2490" s="137"/>
      <c r="CV2490" s="137"/>
      <c r="CW2490" s="137"/>
      <c r="CX2490" s="137"/>
      <c r="CY2490" s="137"/>
      <c r="CZ2490" s="137"/>
      <c r="DA2490" s="137"/>
      <c r="DB2490" s="137"/>
      <c r="DC2490" s="137"/>
      <c r="DD2490" s="137"/>
      <c r="DE2490" s="137"/>
      <c r="DF2490" s="137"/>
      <c r="DG2490" s="137"/>
      <c r="DH2490" s="137"/>
      <c r="DI2490" s="137"/>
      <c r="DJ2490" s="137"/>
      <c r="DK2490" s="137"/>
      <c r="DL2490" s="137"/>
    </row>
    <row r="2491" spans="1:116" s="140" customFormat="1">
      <c r="A2491" s="142"/>
      <c r="B2491" s="194"/>
      <c r="C2491" s="163"/>
      <c r="D2491" s="164"/>
      <c r="H2491" s="165"/>
      <c r="M2491" s="165"/>
      <c r="N2491" s="165"/>
      <c r="AQ2491" s="151"/>
      <c r="AS2491" s="154"/>
      <c r="AT2491" s="137"/>
      <c r="AU2491" s="137"/>
      <c r="AV2491" s="137"/>
      <c r="AW2491" s="137"/>
      <c r="AX2491" s="137"/>
      <c r="AY2491" s="137"/>
      <c r="AZ2491" s="137"/>
      <c r="BA2491" s="137"/>
      <c r="BB2491" s="137"/>
      <c r="BC2491" s="137"/>
      <c r="BD2491" s="137"/>
      <c r="BE2491" s="137"/>
      <c r="BF2491" s="137"/>
      <c r="BG2491" s="137"/>
      <c r="BH2491" s="137"/>
      <c r="BI2491" s="137"/>
      <c r="BJ2491" s="137"/>
      <c r="BK2491" s="137"/>
      <c r="BL2491" s="137"/>
      <c r="BM2491" s="137"/>
      <c r="BN2491" s="137"/>
      <c r="BO2491" s="137"/>
      <c r="BP2491" s="137"/>
      <c r="BQ2491" s="137"/>
      <c r="BR2491" s="137"/>
      <c r="BS2491" s="137"/>
      <c r="BT2491" s="137"/>
      <c r="BU2491" s="137"/>
      <c r="BV2491" s="137"/>
      <c r="BW2491" s="137"/>
      <c r="BX2491" s="137"/>
      <c r="BY2491" s="137"/>
      <c r="BZ2491" s="137"/>
      <c r="CA2491" s="137"/>
      <c r="CB2491" s="137"/>
      <c r="CC2491" s="137"/>
      <c r="CD2491" s="137"/>
      <c r="CE2491" s="137"/>
      <c r="CF2491" s="137"/>
      <c r="CG2491" s="137"/>
      <c r="CH2491" s="137"/>
      <c r="CI2491" s="137"/>
      <c r="CJ2491" s="137"/>
      <c r="CK2491" s="137"/>
      <c r="CL2491" s="137"/>
      <c r="CM2491" s="137"/>
      <c r="CN2491" s="137"/>
      <c r="CO2491" s="137"/>
      <c r="CP2491" s="137"/>
      <c r="CQ2491" s="137"/>
      <c r="CR2491" s="137"/>
      <c r="CS2491" s="137"/>
      <c r="CT2491" s="137"/>
      <c r="CU2491" s="137"/>
      <c r="CV2491" s="137"/>
      <c r="CW2491" s="137"/>
      <c r="CX2491" s="137"/>
      <c r="CY2491" s="137"/>
      <c r="CZ2491" s="137"/>
      <c r="DA2491" s="137"/>
      <c r="DB2491" s="137"/>
      <c r="DC2491" s="137"/>
      <c r="DD2491" s="137"/>
      <c r="DE2491" s="137"/>
      <c r="DF2491" s="137"/>
      <c r="DG2491" s="137"/>
      <c r="DH2491" s="137"/>
      <c r="DI2491" s="137"/>
      <c r="DJ2491" s="137"/>
      <c r="DK2491" s="137"/>
      <c r="DL2491" s="137"/>
    </row>
    <row r="2492" spans="1:116" s="140" customFormat="1">
      <c r="A2492" s="142"/>
      <c r="B2492" s="194"/>
      <c r="C2492" s="163"/>
      <c r="D2492" s="164"/>
      <c r="H2492" s="165"/>
      <c r="M2492" s="165"/>
      <c r="N2492" s="165"/>
      <c r="AQ2492" s="151"/>
      <c r="AS2492" s="154"/>
      <c r="AT2492" s="137"/>
      <c r="AU2492" s="137"/>
      <c r="AV2492" s="137"/>
      <c r="AW2492" s="137"/>
      <c r="AX2492" s="137"/>
      <c r="AY2492" s="137"/>
      <c r="AZ2492" s="137"/>
      <c r="BA2492" s="137"/>
      <c r="BB2492" s="137"/>
      <c r="BC2492" s="137"/>
      <c r="BD2492" s="137"/>
      <c r="BE2492" s="137"/>
      <c r="BF2492" s="137"/>
      <c r="BG2492" s="137"/>
      <c r="BH2492" s="137"/>
      <c r="BI2492" s="137"/>
      <c r="BJ2492" s="137"/>
      <c r="BK2492" s="137"/>
      <c r="BL2492" s="137"/>
      <c r="BM2492" s="137"/>
      <c r="BN2492" s="137"/>
      <c r="BO2492" s="137"/>
      <c r="BP2492" s="137"/>
      <c r="BQ2492" s="137"/>
      <c r="BR2492" s="137"/>
      <c r="BS2492" s="137"/>
      <c r="BT2492" s="137"/>
      <c r="BU2492" s="137"/>
      <c r="BV2492" s="137"/>
      <c r="BW2492" s="137"/>
      <c r="BX2492" s="137"/>
      <c r="BY2492" s="137"/>
      <c r="BZ2492" s="137"/>
      <c r="CA2492" s="137"/>
      <c r="CB2492" s="137"/>
      <c r="CC2492" s="137"/>
      <c r="CD2492" s="137"/>
      <c r="CE2492" s="137"/>
      <c r="CF2492" s="137"/>
      <c r="CG2492" s="137"/>
      <c r="CH2492" s="137"/>
      <c r="CI2492" s="137"/>
      <c r="CJ2492" s="137"/>
      <c r="CK2492" s="137"/>
      <c r="CL2492" s="137"/>
      <c r="CM2492" s="137"/>
      <c r="CN2492" s="137"/>
      <c r="CO2492" s="137"/>
      <c r="CP2492" s="137"/>
      <c r="CQ2492" s="137"/>
      <c r="CR2492" s="137"/>
      <c r="CS2492" s="137"/>
      <c r="CT2492" s="137"/>
      <c r="CU2492" s="137"/>
      <c r="CV2492" s="137"/>
      <c r="CW2492" s="137"/>
      <c r="CX2492" s="137"/>
      <c r="CY2492" s="137"/>
      <c r="CZ2492" s="137"/>
      <c r="DA2492" s="137"/>
      <c r="DB2492" s="137"/>
      <c r="DC2492" s="137"/>
      <c r="DD2492" s="137"/>
      <c r="DE2492" s="137"/>
      <c r="DF2492" s="137"/>
      <c r="DG2492" s="137"/>
      <c r="DH2492" s="137"/>
      <c r="DI2492" s="137"/>
      <c r="DJ2492" s="137"/>
      <c r="DK2492" s="137"/>
      <c r="DL2492" s="137"/>
    </row>
    <row r="2493" spans="1:116" s="140" customFormat="1">
      <c r="A2493" s="142"/>
      <c r="B2493" s="194"/>
      <c r="C2493" s="163"/>
      <c r="D2493" s="164"/>
      <c r="H2493" s="165"/>
      <c r="M2493" s="165"/>
      <c r="N2493" s="165"/>
      <c r="AQ2493" s="151"/>
      <c r="AS2493" s="154"/>
      <c r="AT2493" s="137"/>
      <c r="AU2493" s="137"/>
      <c r="AV2493" s="137"/>
      <c r="AW2493" s="137"/>
      <c r="AX2493" s="137"/>
      <c r="AY2493" s="137"/>
      <c r="AZ2493" s="137"/>
      <c r="BA2493" s="137"/>
      <c r="BB2493" s="137"/>
      <c r="BC2493" s="137"/>
      <c r="BD2493" s="137"/>
      <c r="BE2493" s="137"/>
      <c r="BF2493" s="137"/>
      <c r="BG2493" s="137"/>
      <c r="BH2493" s="137"/>
      <c r="BI2493" s="137"/>
      <c r="BJ2493" s="137"/>
      <c r="BK2493" s="137"/>
      <c r="BL2493" s="137"/>
      <c r="BM2493" s="137"/>
      <c r="BN2493" s="137"/>
      <c r="BO2493" s="137"/>
      <c r="BP2493" s="137"/>
      <c r="BQ2493" s="137"/>
      <c r="BR2493" s="137"/>
      <c r="BS2493" s="137"/>
      <c r="BT2493" s="137"/>
      <c r="BU2493" s="137"/>
      <c r="BV2493" s="137"/>
      <c r="BW2493" s="137"/>
      <c r="BX2493" s="137"/>
      <c r="BY2493" s="137"/>
      <c r="BZ2493" s="137"/>
      <c r="CA2493" s="137"/>
      <c r="CB2493" s="137"/>
      <c r="CC2493" s="137"/>
      <c r="CD2493" s="137"/>
      <c r="CE2493" s="137"/>
      <c r="CF2493" s="137"/>
      <c r="CG2493" s="137"/>
      <c r="CH2493" s="137"/>
      <c r="CI2493" s="137"/>
      <c r="CJ2493" s="137"/>
      <c r="CK2493" s="137"/>
      <c r="CL2493" s="137"/>
      <c r="CM2493" s="137"/>
      <c r="CN2493" s="137"/>
      <c r="CO2493" s="137"/>
      <c r="CP2493" s="137"/>
      <c r="CQ2493" s="137"/>
      <c r="CR2493" s="137"/>
      <c r="CS2493" s="137"/>
      <c r="CT2493" s="137"/>
      <c r="CU2493" s="137"/>
      <c r="CV2493" s="137"/>
      <c r="CW2493" s="137"/>
      <c r="CX2493" s="137"/>
      <c r="CY2493" s="137"/>
      <c r="CZ2493" s="137"/>
      <c r="DA2493" s="137"/>
      <c r="DB2493" s="137"/>
      <c r="DC2493" s="137"/>
      <c r="DD2493" s="137"/>
      <c r="DE2493" s="137"/>
      <c r="DF2493" s="137"/>
      <c r="DG2493" s="137"/>
      <c r="DH2493" s="137"/>
      <c r="DI2493" s="137"/>
      <c r="DJ2493" s="137"/>
      <c r="DK2493" s="137"/>
      <c r="DL2493" s="137"/>
    </row>
    <row r="2494" spans="1:116" s="140" customFormat="1">
      <c r="A2494" s="142"/>
      <c r="B2494" s="194"/>
      <c r="C2494" s="163"/>
      <c r="D2494" s="164"/>
      <c r="H2494" s="165"/>
      <c r="M2494" s="165"/>
      <c r="N2494" s="165"/>
      <c r="AQ2494" s="151"/>
      <c r="AS2494" s="154"/>
      <c r="AT2494" s="137"/>
      <c r="AU2494" s="137"/>
      <c r="AV2494" s="137"/>
      <c r="AW2494" s="137"/>
      <c r="AX2494" s="137"/>
      <c r="AY2494" s="137"/>
      <c r="AZ2494" s="137"/>
      <c r="BA2494" s="137"/>
      <c r="BB2494" s="137"/>
      <c r="BC2494" s="137"/>
      <c r="BD2494" s="137"/>
      <c r="BE2494" s="137"/>
      <c r="BF2494" s="137"/>
      <c r="BG2494" s="137"/>
      <c r="BH2494" s="137"/>
      <c r="BI2494" s="137"/>
      <c r="BJ2494" s="137"/>
      <c r="BK2494" s="137"/>
      <c r="BL2494" s="137"/>
      <c r="BM2494" s="137"/>
      <c r="BN2494" s="137"/>
      <c r="BO2494" s="137"/>
      <c r="BP2494" s="137"/>
      <c r="BQ2494" s="137"/>
      <c r="BR2494" s="137"/>
      <c r="BS2494" s="137"/>
      <c r="BT2494" s="137"/>
      <c r="BU2494" s="137"/>
      <c r="BV2494" s="137"/>
      <c r="BW2494" s="137"/>
      <c r="BX2494" s="137"/>
      <c r="BY2494" s="137"/>
      <c r="BZ2494" s="137"/>
      <c r="CA2494" s="137"/>
      <c r="CB2494" s="137"/>
      <c r="CC2494" s="137"/>
      <c r="CD2494" s="137"/>
      <c r="CE2494" s="137"/>
      <c r="CF2494" s="137"/>
      <c r="CG2494" s="137"/>
      <c r="CH2494" s="137"/>
      <c r="CI2494" s="137"/>
      <c r="CJ2494" s="137"/>
      <c r="CK2494" s="137"/>
      <c r="CL2494" s="137"/>
      <c r="CM2494" s="137"/>
      <c r="CN2494" s="137"/>
      <c r="CO2494" s="137"/>
      <c r="CP2494" s="137"/>
      <c r="CQ2494" s="137"/>
      <c r="CR2494" s="137"/>
      <c r="CS2494" s="137"/>
      <c r="CT2494" s="137"/>
      <c r="CU2494" s="137"/>
      <c r="CV2494" s="137"/>
      <c r="CW2494" s="137"/>
      <c r="CX2494" s="137"/>
      <c r="CY2494" s="137"/>
      <c r="CZ2494" s="137"/>
      <c r="DA2494" s="137"/>
      <c r="DB2494" s="137"/>
      <c r="DC2494" s="137"/>
      <c r="DD2494" s="137"/>
      <c r="DE2494" s="137"/>
      <c r="DF2494" s="137"/>
      <c r="DG2494" s="137"/>
      <c r="DH2494" s="137"/>
      <c r="DI2494" s="137"/>
      <c r="DJ2494" s="137"/>
      <c r="DK2494" s="137"/>
      <c r="DL2494" s="137"/>
    </row>
    <row r="2495" spans="1:116" s="140" customFormat="1">
      <c r="A2495" s="142"/>
      <c r="B2495" s="194"/>
      <c r="C2495" s="163"/>
      <c r="D2495" s="164"/>
      <c r="H2495" s="165"/>
      <c r="M2495" s="165"/>
      <c r="N2495" s="165"/>
      <c r="AQ2495" s="151"/>
      <c r="AS2495" s="154"/>
      <c r="AT2495" s="137"/>
      <c r="AU2495" s="137"/>
      <c r="AV2495" s="137"/>
      <c r="AW2495" s="137"/>
      <c r="AX2495" s="137"/>
      <c r="AY2495" s="137"/>
      <c r="AZ2495" s="137"/>
      <c r="BA2495" s="137"/>
      <c r="BB2495" s="137"/>
      <c r="BC2495" s="137"/>
      <c r="BD2495" s="137"/>
      <c r="BE2495" s="137"/>
      <c r="BF2495" s="137"/>
      <c r="BG2495" s="137"/>
      <c r="BH2495" s="137"/>
      <c r="BI2495" s="137"/>
      <c r="BJ2495" s="137"/>
      <c r="BK2495" s="137"/>
      <c r="BL2495" s="137"/>
      <c r="BM2495" s="137"/>
      <c r="BN2495" s="137"/>
      <c r="BO2495" s="137"/>
      <c r="BP2495" s="137"/>
      <c r="BQ2495" s="137"/>
      <c r="BR2495" s="137"/>
      <c r="BS2495" s="137"/>
      <c r="BT2495" s="137"/>
      <c r="BU2495" s="137"/>
      <c r="BV2495" s="137"/>
      <c r="BW2495" s="137"/>
      <c r="BX2495" s="137"/>
      <c r="BY2495" s="137"/>
      <c r="BZ2495" s="137"/>
      <c r="CA2495" s="137"/>
      <c r="CB2495" s="137"/>
      <c r="CC2495" s="137"/>
      <c r="CD2495" s="137"/>
      <c r="CE2495" s="137"/>
      <c r="CF2495" s="137"/>
      <c r="CG2495" s="137"/>
      <c r="CH2495" s="137"/>
      <c r="CI2495" s="137"/>
      <c r="CJ2495" s="137"/>
      <c r="CK2495" s="137"/>
      <c r="CL2495" s="137"/>
      <c r="CM2495" s="137"/>
      <c r="CN2495" s="137"/>
      <c r="CO2495" s="137"/>
      <c r="CP2495" s="137"/>
      <c r="CQ2495" s="137"/>
      <c r="CR2495" s="137"/>
      <c r="CS2495" s="137"/>
      <c r="CT2495" s="137"/>
      <c r="CU2495" s="137"/>
      <c r="CV2495" s="137"/>
      <c r="CW2495" s="137"/>
      <c r="CX2495" s="137"/>
      <c r="CY2495" s="137"/>
      <c r="CZ2495" s="137"/>
      <c r="DA2495" s="137"/>
      <c r="DB2495" s="137"/>
      <c r="DC2495" s="137"/>
      <c r="DD2495" s="137"/>
      <c r="DE2495" s="137"/>
      <c r="DF2495" s="137"/>
      <c r="DG2495" s="137"/>
      <c r="DH2495" s="137"/>
      <c r="DI2495" s="137"/>
      <c r="DJ2495" s="137"/>
      <c r="DK2495" s="137"/>
      <c r="DL2495" s="137"/>
    </row>
    <row r="2496" spans="1:116" s="140" customFormat="1">
      <c r="A2496" s="142"/>
      <c r="B2496" s="194"/>
      <c r="C2496" s="163"/>
      <c r="D2496" s="164"/>
      <c r="H2496" s="165"/>
      <c r="M2496" s="165"/>
      <c r="N2496" s="165"/>
      <c r="AQ2496" s="151"/>
      <c r="AS2496" s="154"/>
      <c r="AT2496" s="137"/>
      <c r="AU2496" s="137"/>
      <c r="AV2496" s="137"/>
      <c r="AW2496" s="137"/>
      <c r="AX2496" s="137"/>
      <c r="AY2496" s="137"/>
      <c r="AZ2496" s="137"/>
      <c r="BA2496" s="137"/>
      <c r="BB2496" s="137"/>
      <c r="BC2496" s="137"/>
      <c r="BD2496" s="137"/>
      <c r="BE2496" s="137"/>
      <c r="BF2496" s="137"/>
      <c r="BG2496" s="137"/>
      <c r="BH2496" s="137"/>
      <c r="BI2496" s="137"/>
      <c r="BJ2496" s="137"/>
      <c r="BK2496" s="137"/>
      <c r="BL2496" s="137"/>
      <c r="BM2496" s="137"/>
      <c r="BN2496" s="137"/>
      <c r="BO2496" s="137"/>
      <c r="BP2496" s="137"/>
      <c r="BQ2496" s="137"/>
      <c r="BR2496" s="137"/>
      <c r="BS2496" s="137"/>
      <c r="BT2496" s="137"/>
      <c r="BU2496" s="137"/>
      <c r="BV2496" s="137"/>
      <c r="BW2496" s="137"/>
      <c r="BX2496" s="137"/>
      <c r="BY2496" s="137"/>
      <c r="BZ2496" s="137"/>
      <c r="CA2496" s="137"/>
      <c r="CB2496" s="137"/>
      <c r="CC2496" s="137"/>
      <c r="CD2496" s="137"/>
      <c r="CE2496" s="137"/>
      <c r="CF2496" s="137"/>
      <c r="CG2496" s="137"/>
      <c r="CH2496" s="137"/>
      <c r="CI2496" s="137"/>
      <c r="CJ2496" s="137"/>
      <c r="CK2496" s="137"/>
      <c r="CL2496" s="137"/>
      <c r="CM2496" s="137"/>
      <c r="CN2496" s="137"/>
      <c r="CO2496" s="137"/>
      <c r="CP2496" s="137"/>
      <c r="CQ2496" s="137"/>
      <c r="CR2496" s="137"/>
      <c r="CS2496" s="137"/>
      <c r="CT2496" s="137"/>
      <c r="CU2496" s="137"/>
      <c r="CV2496" s="137"/>
      <c r="CW2496" s="137"/>
      <c r="CX2496" s="137"/>
      <c r="CY2496" s="137"/>
      <c r="CZ2496" s="137"/>
      <c r="DA2496" s="137"/>
      <c r="DB2496" s="137"/>
      <c r="DC2496" s="137"/>
      <c r="DD2496" s="137"/>
      <c r="DE2496" s="137"/>
      <c r="DF2496" s="137"/>
      <c r="DG2496" s="137"/>
      <c r="DH2496" s="137"/>
      <c r="DI2496" s="137"/>
      <c r="DJ2496" s="137"/>
      <c r="DK2496" s="137"/>
      <c r="DL2496" s="137"/>
    </row>
    <row r="2497" spans="1:116" s="140" customFormat="1">
      <c r="A2497" s="142"/>
      <c r="B2497" s="194"/>
      <c r="C2497" s="163"/>
      <c r="D2497" s="164"/>
      <c r="H2497" s="165"/>
      <c r="M2497" s="165"/>
      <c r="N2497" s="165"/>
      <c r="AQ2497" s="151"/>
      <c r="AS2497" s="154"/>
      <c r="AT2497" s="137"/>
      <c r="AU2497" s="137"/>
      <c r="AV2497" s="137"/>
      <c r="AW2497" s="137"/>
      <c r="AX2497" s="137"/>
      <c r="AY2497" s="137"/>
      <c r="AZ2497" s="137"/>
      <c r="BA2497" s="137"/>
      <c r="BB2497" s="137"/>
      <c r="BC2497" s="137"/>
      <c r="BD2497" s="137"/>
      <c r="BE2497" s="137"/>
      <c r="BF2497" s="137"/>
      <c r="BG2497" s="137"/>
      <c r="BH2497" s="137"/>
      <c r="BI2497" s="137"/>
      <c r="BJ2497" s="137"/>
      <c r="BK2497" s="137"/>
      <c r="BL2497" s="137"/>
      <c r="BM2497" s="137"/>
      <c r="BN2497" s="137"/>
      <c r="BO2497" s="137"/>
      <c r="BP2497" s="137"/>
      <c r="BQ2497" s="137"/>
      <c r="BR2497" s="137"/>
      <c r="BS2497" s="137"/>
      <c r="BT2497" s="137"/>
      <c r="BU2497" s="137"/>
      <c r="BV2497" s="137"/>
      <c r="BW2497" s="137"/>
      <c r="BX2497" s="137"/>
      <c r="BY2497" s="137"/>
      <c r="BZ2497" s="137"/>
      <c r="CA2497" s="137"/>
      <c r="CB2497" s="137"/>
      <c r="CC2497" s="137"/>
      <c r="CD2497" s="137"/>
      <c r="CE2497" s="137"/>
      <c r="CF2497" s="137"/>
      <c r="CG2497" s="137"/>
      <c r="CH2497" s="137"/>
      <c r="CI2497" s="137"/>
      <c r="CJ2497" s="137"/>
      <c r="CK2497" s="137"/>
      <c r="CL2497" s="137"/>
      <c r="CM2497" s="137"/>
      <c r="CN2497" s="137"/>
      <c r="CO2497" s="137"/>
      <c r="CP2497" s="137"/>
      <c r="CQ2497" s="137"/>
      <c r="CR2497" s="137"/>
      <c r="CS2497" s="137"/>
      <c r="CT2497" s="137"/>
      <c r="CU2497" s="137"/>
      <c r="CV2497" s="137"/>
      <c r="CW2497" s="137"/>
      <c r="CX2497" s="137"/>
      <c r="CY2497" s="137"/>
      <c r="CZ2497" s="137"/>
      <c r="DA2497" s="137"/>
      <c r="DB2497" s="137"/>
      <c r="DC2497" s="137"/>
      <c r="DD2497" s="137"/>
      <c r="DE2497" s="137"/>
      <c r="DF2497" s="137"/>
      <c r="DG2497" s="137"/>
      <c r="DH2497" s="137"/>
      <c r="DI2497" s="137"/>
      <c r="DJ2497" s="137"/>
      <c r="DK2497" s="137"/>
      <c r="DL2497" s="137"/>
    </row>
    <row r="2498" spans="1:116" s="140" customFormat="1">
      <c r="A2498" s="142"/>
      <c r="B2498" s="194"/>
      <c r="C2498" s="163"/>
      <c r="D2498" s="164"/>
      <c r="H2498" s="165"/>
      <c r="M2498" s="165"/>
      <c r="N2498" s="165"/>
      <c r="AQ2498" s="151"/>
      <c r="AS2498" s="154"/>
      <c r="AT2498" s="137"/>
      <c r="AU2498" s="137"/>
      <c r="AV2498" s="137"/>
      <c r="AW2498" s="137"/>
      <c r="AX2498" s="137"/>
      <c r="AY2498" s="137"/>
      <c r="AZ2498" s="137"/>
      <c r="BA2498" s="137"/>
      <c r="BB2498" s="137"/>
      <c r="BC2498" s="137"/>
      <c r="BD2498" s="137"/>
      <c r="BE2498" s="137"/>
      <c r="BF2498" s="137"/>
      <c r="BG2498" s="137"/>
      <c r="BH2498" s="137"/>
      <c r="BI2498" s="137"/>
      <c r="BJ2498" s="137"/>
      <c r="BK2498" s="137"/>
      <c r="BL2498" s="137"/>
      <c r="BM2498" s="137"/>
      <c r="BN2498" s="137"/>
      <c r="BO2498" s="137"/>
      <c r="BP2498" s="137"/>
      <c r="BQ2498" s="137"/>
      <c r="BR2498" s="137"/>
      <c r="BS2498" s="137"/>
      <c r="BT2498" s="137"/>
      <c r="BU2498" s="137"/>
      <c r="BV2498" s="137"/>
      <c r="BW2498" s="137"/>
      <c r="BX2498" s="137"/>
      <c r="BY2498" s="137"/>
      <c r="BZ2498" s="137"/>
      <c r="CA2498" s="137"/>
      <c r="CB2498" s="137"/>
      <c r="CC2498" s="137"/>
      <c r="CD2498" s="137"/>
      <c r="CE2498" s="137"/>
      <c r="CF2498" s="137"/>
      <c r="CG2498" s="137"/>
      <c r="CH2498" s="137"/>
      <c r="CI2498" s="137"/>
      <c r="CJ2498" s="137"/>
      <c r="CK2498" s="137"/>
      <c r="CL2498" s="137"/>
      <c r="CM2498" s="137"/>
      <c r="CN2498" s="137"/>
      <c r="CO2498" s="137"/>
      <c r="CP2498" s="137"/>
      <c r="CQ2498" s="137"/>
      <c r="CR2498" s="137"/>
      <c r="CS2498" s="137"/>
      <c r="CT2498" s="137"/>
      <c r="CU2498" s="137"/>
      <c r="CV2498" s="137"/>
      <c r="CW2498" s="137"/>
      <c r="CX2498" s="137"/>
      <c r="CY2498" s="137"/>
      <c r="CZ2498" s="137"/>
      <c r="DA2498" s="137"/>
      <c r="DB2498" s="137"/>
      <c r="DC2498" s="137"/>
      <c r="DD2498" s="137"/>
      <c r="DE2498" s="137"/>
      <c r="DF2498" s="137"/>
      <c r="DG2498" s="137"/>
      <c r="DH2498" s="137"/>
      <c r="DI2498" s="137"/>
      <c r="DJ2498" s="137"/>
      <c r="DK2498" s="137"/>
      <c r="DL2498" s="137"/>
    </row>
  </sheetData>
  <protectedRanges>
    <protectedRange password="CCB0" sqref="DR11:DS15 Q11:AQ15" name="Range1"/>
  </protectedRanges>
  <mergeCells count="117">
    <mergeCell ref="K54:L54"/>
    <mergeCell ref="B2:F3"/>
    <mergeCell ref="B4:B6"/>
    <mergeCell ref="C4:C6"/>
    <mergeCell ref="D4:D6"/>
    <mergeCell ref="E4:E6"/>
    <mergeCell ref="F4:F6"/>
    <mergeCell ref="I6:J6"/>
    <mergeCell ref="K6:L6"/>
    <mergeCell ref="K33:L33"/>
    <mergeCell ref="K34:L34"/>
    <mergeCell ref="K30:L30"/>
    <mergeCell ref="K28:L28"/>
    <mergeCell ref="K19:L19"/>
    <mergeCell ref="K20:L20"/>
    <mergeCell ref="P2:P4"/>
    <mergeCell ref="Q2:AP4"/>
    <mergeCell ref="N4:N6"/>
    <mergeCell ref="G2:G3"/>
    <mergeCell ref="H2:L3"/>
    <mergeCell ref="G4:G6"/>
    <mergeCell ref="H4:H6"/>
    <mergeCell ref="I5:J5"/>
    <mergeCell ref="K5:L5"/>
    <mergeCell ref="M5:M6"/>
    <mergeCell ref="AA5:AB5"/>
    <mergeCell ref="P5:P6"/>
    <mergeCell ref="AC5:AD5"/>
    <mergeCell ref="AE5:AF5"/>
    <mergeCell ref="AG5:AH5"/>
    <mergeCell ref="AI5:AJ5"/>
    <mergeCell ref="AK5:AL5"/>
    <mergeCell ref="AM5:AN5"/>
    <mergeCell ref="AO5:AP5"/>
    <mergeCell ref="AR10:DL10"/>
    <mergeCell ref="AR36:DL36"/>
    <mergeCell ref="AR17:DL17"/>
    <mergeCell ref="AR2:AR4"/>
    <mergeCell ref="AR5:AR6"/>
    <mergeCell ref="DE5:DH5"/>
    <mergeCell ref="DI5:DL5"/>
    <mergeCell ref="DA5:DD5"/>
    <mergeCell ref="AS5:AV5"/>
    <mergeCell ref="AW5:AZ5"/>
    <mergeCell ref="BA5:BD5"/>
    <mergeCell ref="BE5:BH5"/>
    <mergeCell ref="BI5:BL5"/>
    <mergeCell ref="BM5:BP5"/>
    <mergeCell ref="BQ5:BT5"/>
    <mergeCell ref="BU5:BX5"/>
    <mergeCell ref="BY5:CB5"/>
    <mergeCell ref="CC5:CF5"/>
    <mergeCell ref="CG5:CJ5"/>
    <mergeCell ref="CK5:CN5"/>
    <mergeCell ref="CO5:CR5"/>
    <mergeCell ref="P36:AP36"/>
    <mergeCell ref="K52:L52"/>
    <mergeCell ref="K53:L53"/>
    <mergeCell ref="K48:L48"/>
    <mergeCell ref="K49:L49"/>
    <mergeCell ref="K50:L50"/>
    <mergeCell ref="K46:L46"/>
    <mergeCell ref="K47:L47"/>
    <mergeCell ref="K42:L42"/>
    <mergeCell ref="K43:L43"/>
    <mergeCell ref="K44:L44"/>
    <mergeCell ref="K39:L39"/>
    <mergeCell ref="K40:L40"/>
    <mergeCell ref="K41:L41"/>
    <mergeCell ref="E56:L56"/>
    <mergeCell ref="B9:M9"/>
    <mergeCell ref="C10:M10"/>
    <mergeCell ref="K11:L11"/>
    <mergeCell ref="K12:L12"/>
    <mergeCell ref="K15:L15"/>
    <mergeCell ref="K14:L14"/>
    <mergeCell ref="K23:L23"/>
    <mergeCell ref="K24:L24"/>
    <mergeCell ref="K25:L25"/>
    <mergeCell ref="K21:L21"/>
    <mergeCell ref="K22:L22"/>
    <mergeCell ref="K29:L29"/>
    <mergeCell ref="B55:M55"/>
    <mergeCell ref="K51:L51"/>
    <mergeCell ref="K45:L45"/>
    <mergeCell ref="B35:M35"/>
    <mergeCell ref="C36:M36"/>
    <mergeCell ref="K37:L37"/>
    <mergeCell ref="K38:L38"/>
    <mergeCell ref="K32:L32"/>
    <mergeCell ref="K31:L31"/>
    <mergeCell ref="K26:L26"/>
    <mergeCell ref="K27:L27"/>
    <mergeCell ref="DR2:DS5"/>
    <mergeCell ref="B7:M7"/>
    <mergeCell ref="C8:M8"/>
    <mergeCell ref="I4:M4"/>
    <mergeCell ref="K13:L13"/>
    <mergeCell ref="B16:M16"/>
    <mergeCell ref="C17:M17"/>
    <mergeCell ref="K18:L18"/>
    <mergeCell ref="DN2:DN6"/>
    <mergeCell ref="DP2:DP6"/>
    <mergeCell ref="M2:N3"/>
    <mergeCell ref="S5:T5"/>
    <mergeCell ref="U5:V5"/>
    <mergeCell ref="W5:X5"/>
    <mergeCell ref="Y5:Z5"/>
    <mergeCell ref="P8:AP8"/>
    <mergeCell ref="P10:AP10"/>
    <mergeCell ref="P17:AP17"/>
    <mergeCell ref="CS5:CV5"/>
    <mergeCell ref="CW5:CZ5"/>
    <mergeCell ref="AS2:DL2"/>
    <mergeCell ref="AS4:DL4"/>
    <mergeCell ref="AR8:DL8"/>
    <mergeCell ref="Q5:R5"/>
  </mergeCells>
  <printOptions horizontalCentered="1" verticalCentered="1"/>
  <pageMargins left="0.31496062992125984" right="0" top="0" bottom="0" header="0" footer="0"/>
  <pageSetup paperSize="9" scale="56" orientation="portrait" r:id="rId1"/>
  <colBreaks count="1" manualBreakCount="1">
    <brk id="15" min="1" max="79" man="1"/>
  </colBreaks>
  <drawing r:id="rId2"/>
</worksheet>
</file>

<file path=xl/worksheets/sheet4.xml><?xml version="1.0" encoding="utf-8"?>
<worksheet xmlns="http://schemas.openxmlformats.org/spreadsheetml/2006/main" xmlns:r="http://schemas.openxmlformats.org/officeDocument/2006/relationships">
  <sheetPr codeName="Sheet5">
    <tabColor rgb="FFFF0000"/>
    <pageSetUpPr fitToPage="1"/>
  </sheetPr>
  <dimension ref="A1:CK2456"/>
  <sheetViews>
    <sheetView view="pageBreakPreview" topLeftCell="B17" zoomScaleNormal="70" zoomScaleSheetLayoutView="100" workbookViewId="0">
      <selection activeCell="P30" sqref="P30"/>
    </sheetView>
  </sheetViews>
  <sheetFormatPr defaultColWidth="8.85546875" defaultRowHeight="11.25"/>
  <cols>
    <col min="1" max="1" width="4.42578125" style="134" customWidth="1"/>
    <col min="2" max="2" width="3.42578125" style="218" customWidth="1"/>
    <col min="3" max="3" width="14.7109375" style="135" customWidth="1"/>
    <col min="4" max="4" width="3.5703125" style="136" customWidth="1"/>
    <col min="5" max="5" width="29.85546875" style="137" customWidth="1"/>
    <col min="6" max="6" width="56.7109375" style="137" customWidth="1"/>
    <col min="7" max="7" width="6.42578125" style="137" customWidth="1"/>
    <col min="8" max="8" width="7.5703125" style="138" customWidth="1"/>
    <col min="9" max="9" width="5.28515625" style="137" customWidth="1"/>
    <col min="10" max="10" width="5.5703125" style="137" customWidth="1"/>
    <col min="11" max="11" width="5.28515625" style="139" customWidth="1"/>
    <col min="12" max="12" width="5.28515625" style="140" customWidth="1"/>
    <col min="13" max="14" width="9.5703125" style="138" customWidth="1"/>
    <col min="15" max="15" width="2.140625" style="137" customWidth="1"/>
    <col min="16" max="16" width="25.28515625" style="137" customWidth="1"/>
    <col min="17" max="33" width="6" style="137" customWidth="1"/>
    <col min="34" max="34" width="6.28515625" style="137" customWidth="1"/>
    <col min="35" max="42" width="6" style="137" customWidth="1"/>
    <col min="43" max="43" width="3.42578125" style="141" customWidth="1"/>
    <col min="44" max="44" width="3.5703125" style="14" customWidth="1"/>
    <col min="45" max="45" width="20.5703125" style="2" customWidth="1"/>
    <col min="46" max="46" width="1.140625" style="2" customWidth="1"/>
    <col min="47" max="47" width="1.140625" style="15" customWidth="1"/>
    <col min="48" max="81" width="1.140625" style="2" customWidth="1"/>
    <col min="82" max="82" width="1.7109375" style="137" customWidth="1"/>
    <col min="83" max="83" width="10.28515625" style="137" customWidth="1"/>
    <col min="84" max="84" width="1.28515625" style="140" customWidth="1"/>
    <col min="85" max="85" width="10" style="137" customWidth="1"/>
    <col min="86" max="86" width="4" style="137" customWidth="1"/>
    <col min="87" max="87" width="6" style="137" customWidth="1"/>
    <col min="88" max="88" width="6.42578125" style="137" customWidth="1"/>
    <col min="89" max="16384" width="8.85546875" style="137"/>
  </cols>
  <sheetData>
    <row r="1" spans="1:89" ht="12" thickBot="1">
      <c r="AR1" s="129"/>
      <c r="AS1" s="10"/>
    </row>
    <row r="2" spans="1:89" ht="34.15" customHeight="1" thickBot="1">
      <c r="A2" s="142"/>
      <c r="B2" s="545" t="s">
        <v>394</v>
      </c>
      <c r="C2" s="546"/>
      <c r="D2" s="546"/>
      <c r="E2" s="546"/>
      <c r="F2" s="546"/>
      <c r="G2" s="317" t="str">
        <f>IF(M2="Jan","31 Jan", IF(M2="Feb","28 Feb",IF(M2="Mar","31 Mar",IF(M2="Apr","30 Apr",IF(M2="May","31 May",IF(M2="Jun","30 Jun",IF(M2="Jul","31 Jul",IF(M2="Aug","31 Aug",IF(M2="Sep","30 Sep",IF(M2="Oct","31 Oct",IF(M2="Nov","30 Nov",IF(M2="Dec","31 Dec",""))))))))))))</f>
        <v>31 May</v>
      </c>
      <c r="H2" s="547" t="s">
        <v>270</v>
      </c>
      <c r="I2" s="547"/>
      <c r="J2" s="547"/>
      <c r="K2" s="547"/>
      <c r="L2" s="548"/>
      <c r="M2" s="505" t="s">
        <v>262</v>
      </c>
      <c r="N2" s="506"/>
      <c r="P2" s="296"/>
      <c r="Q2" s="554" t="s">
        <v>294</v>
      </c>
      <c r="R2" s="554"/>
      <c r="S2" s="554"/>
      <c r="T2" s="554"/>
      <c r="U2" s="554"/>
      <c r="V2" s="554"/>
      <c r="W2" s="554"/>
      <c r="X2" s="554"/>
      <c r="Y2" s="554"/>
      <c r="Z2" s="554"/>
      <c r="AA2" s="554"/>
      <c r="AB2" s="554"/>
      <c r="AC2" s="554"/>
      <c r="AD2" s="554"/>
      <c r="AE2" s="554"/>
      <c r="AF2" s="554"/>
      <c r="AG2" s="554"/>
      <c r="AH2" s="554"/>
      <c r="AI2" s="554"/>
      <c r="AJ2" s="554"/>
      <c r="AK2" s="554"/>
      <c r="AL2" s="554"/>
      <c r="AM2" s="554"/>
      <c r="AN2" s="554"/>
      <c r="AO2" s="554"/>
      <c r="AP2" s="555"/>
      <c r="AR2" s="509" t="s">
        <v>343</v>
      </c>
      <c r="AS2" s="510"/>
      <c r="AT2" s="515" t="s">
        <v>350</v>
      </c>
      <c r="AU2" s="515"/>
      <c r="AV2" s="515"/>
      <c r="AW2" s="515"/>
      <c r="AX2" s="515"/>
      <c r="AY2" s="515"/>
      <c r="AZ2" s="515"/>
      <c r="BA2" s="515"/>
      <c r="BB2" s="515"/>
      <c r="BC2" s="515"/>
      <c r="BD2" s="515"/>
      <c r="BE2" s="515"/>
      <c r="BF2" s="515"/>
      <c r="BG2" s="515"/>
      <c r="BH2" s="515"/>
      <c r="BI2" s="515"/>
      <c r="BJ2" s="515"/>
      <c r="BK2" s="515"/>
      <c r="BL2" s="515"/>
      <c r="BM2" s="515"/>
      <c r="BN2" s="515"/>
      <c r="BO2" s="515"/>
      <c r="BP2" s="515"/>
      <c r="BQ2" s="515"/>
      <c r="BR2" s="515"/>
      <c r="BS2" s="515"/>
      <c r="BT2" s="515"/>
      <c r="BU2" s="515"/>
      <c r="BV2" s="515"/>
      <c r="BW2" s="515"/>
      <c r="BX2" s="515"/>
      <c r="BY2" s="515"/>
      <c r="BZ2" s="515"/>
      <c r="CA2" s="515"/>
      <c r="CB2" s="515"/>
      <c r="CC2" s="516"/>
      <c r="CE2" s="549" t="s">
        <v>357</v>
      </c>
      <c r="CF2" s="327"/>
      <c r="CG2" s="549" t="s">
        <v>358</v>
      </c>
      <c r="CI2" s="415" t="s">
        <v>271</v>
      </c>
      <c r="CJ2" s="416"/>
    </row>
    <row r="3" spans="1:89" ht="27.6" customHeight="1">
      <c r="A3" s="142"/>
      <c r="B3" s="565" t="s">
        <v>92</v>
      </c>
      <c r="C3" s="498" t="s">
        <v>0</v>
      </c>
      <c r="D3" s="495" t="s">
        <v>93</v>
      </c>
      <c r="E3" s="484" t="s">
        <v>1</v>
      </c>
      <c r="F3" s="482" t="s">
        <v>255</v>
      </c>
      <c r="G3" s="482" t="s">
        <v>201</v>
      </c>
      <c r="H3" s="484" t="s">
        <v>2</v>
      </c>
      <c r="I3" s="423" t="s">
        <v>313</v>
      </c>
      <c r="J3" s="424"/>
      <c r="K3" s="424"/>
      <c r="L3" s="424"/>
      <c r="M3" s="425"/>
      <c r="N3" s="568" t="s">
        <v>349</v>
      </c>
      <c r="P3" s="543" t="s">
        <v>1</v>
      </c>
      <c r="Q3" s="532" t="s">
        <v>269</v>
      </c>
      <c r="R3" s="551"/>
      <c r="S3" s="532" t="s">
        <v>256</v>
      </c>
      <c r="T3" s="551"/>
      <c r="U3" s="532" t="s">
        <v>259</v>
      </c>
      <c r="V3" s="551"/>
      <c r="W3" s="532" t="s">
        <v>260</v>
      </c>
      <c r="X3" s="551"/>
      <c r="Y3" s="532" t="s">
        <v>261</v>
      </c>
      <c r="Z3" s="551"/>
      <c r="AA3" s="532" t="s">
        <v>262</v>
      </c>
      <c r="AB3" s="551"/>
      <c r="AC3" s="532" t="s">
        <v>263</v>
      </c>
      <c r="AD3" s="551"/>
      <c r="AE3" s="532" t="s">
        <v>264</v>
      </c>
      <c r="AF3" s="551"/>
      <c r="AG3" s="532" t="s">
        <v>265</v>
      </c>
      <c r="AH3" s="551"/>
      <c r="AI3" s="532" t="s">
        <v>266</v>
      </c>
      <c r="AJ3" s="551"/>
      <c r="AK3" s="532" t="s">
        <v>267</v>
      </c>
      <c r="AL3" s="551"/>
      <c r="AM3" s="532" t="s">
        <v>268</v>
      </c>
      <c r="AN3" s="551"/>
      <c r="AO3" s="532" t="s">
        <v>269</v>
      </c>
      <c r="AP3" s="533"/>
      <c r="AR3" s="511"/>
      <c r="AS3" s="512"/>
      <c r="AT3" s="307">
        <v>41294</v>
      </c>
      <c r="AU3" s="308">
        <f>AT3+7</f>
        <v>41301</v>
      </c>
      <c r="AV3" s="308">
        <f t="shared" ref="AV3:CC3" si="0">AU3+7</f>
        <v>41308</v>
      </c>
      <c r="AW3" s="308">
        <f t="shared" si="0"/>
        <v>41315</v>
      </c>
      <c r="AX3" s="309">
        <f t="shared" si="0"/>
        <v>41322</v>
      </c>
      <c r="AY3" s="309">
        <f t="shared" si="0"/>
        <v>41329</v>
      </c>
      <c r="AZ3" s="309">
        <f t="shared" si="0"/>
        <v>41336</v>
      </c>
      <c r="BA3" s="309">
        <f t="shared" si="0"/>
        <v>41343</v>
      </c>
      <c r="BB3" s="308">
        <f t="shared" si="0"/>
        <v>41350</v>
      </c>
      <c r="BC3" s="308">
        <f t="shared" si="0"/>
        <v>41357</v>
      </c>
      <c r="BD3" s="308">
        <f t="shared" si="0"/>
        <v>41364</v>
      </c>
      <c r="BE3" s="308">
        <f t="shared" si="0"/>
        <v>41371</v>
      </c>
      <c r="BF3" s="309">
        <f t="shared" si="0"/>
        <v>41378</v>
      </c>
      <c r="BG3" s="309">
        <f t="shared" si="0"/>
        <v>41385</v>
      </c>
      <c r="BH3" s="309">
        <f t="shared" si="0"/>
        <v>41392</v>
      </c>
      <c r="BI3" s="309">
        <f t="shared" si="0"/>
        <v>41399</v>
      </c>
      <c r="BJ3" s="308">
        <f t="shared" si="0"/>
        <v>41406</v>
      </c>
      <c r="BK3" s="308">
        <f t="shared" si="0"/>
        <v>41413</v>
      </c>
      <c r="BL3" s="308">
        <f t="shared" si="0"/>
        <v>41420</v>
      </c>
      <c r="BM3" s="308">
        <f t="shared" si="0"/>
        <v>41427</v>
      </c>
      <c r="BN3" s="309">
        <f t="shared" si="0"/>
        <v>41434</v>
      </c>
      <c r="BO3" s="309">
        <f t="shared" si="0"/>
        <v>41441</v>
      </c>
      <c r="BP3" s="309">
        <f t="shared" si="0"/>
        <v>41448</v>
      </c>
      <c r="BQ3" s="309">
        <f t="shared" si="0"/>
        <v>41455</v>
      </c>
      <c r="BR3" s="308">
        <f t="shared" si="0"/>
        <v>41462</v>
      </c>
      <c r="BS3" s="308">
        <f t="shared" si="0"/>
        <v>41469</v>
      </c>
      <c r="BT3" s="308">
        <f t="shared" si="0"/>
        <v>41476</v>
      </c>
      <c r="BU3" s="308">
        <f t="shared" si="0"/>
        <v>41483</v>
      </c>
      <c r="BV3" s="309">
        <f t="shared" si="0"/>
        <v>41490</v>
      </c>
      <c r="BW3" s="309">
        <f t="shared" si="0"/>
        <v>41497</v>
      </c>
      <c r="BX3" s="309">
        <f t="shared" si="0"/>
        <v>41504</v>
      </c>
      <c r="BY3" s="309">
        <f t="shared" si="0"/>
        <v>41511</v>
      </c>
      <c r="BZ3" s="308">
        <f t="shared" si="0"/>
        <v>41518</v>
      </c>
      <c r="CA3" s="308">
        <f t="shared" si="0"/>
        <v>41525</v>
      </c>
      <c r="CB3" s="308">
        <f t="shared" si="0"/>
        <v>41532</v>
      </c>
      <c r="CC3" s="310">
        <f t="shared" si="0"/>
        <v>41539</v>
      </c>
      <c r="CE3" s="550"/>
      <c r="CF3" s="327"/>
      <c r="CG3" s="550"/>
      <c r="CI3" s="419"/>
      <c r="CJ3" s="420"/>
    </row>
    <row r="4" spans="1:89" ht="8.4499999999999993" customHeight="1">
      <c r="A4" s="142"/>
      <c r="B4" s="566"/>
      <c r="C4" s="484"/>
      <c r="D4" s="496"/>
      <c r="E4" s="484"/>
      <c r="F4" s="482"/>
      <c r="G4" s="482"/>
      <c r="H4" s="484"/>
      <c r="I4" s="285"/>
      <c r="J4" s="288"/>
      <c r="K4" s="288"/>
      <c r="L4" s="288"/>
      <c r="M4" s="562" t="s">
        <v>348</v>
      </c>
      <c r="N4" s="568"/>
      <c r="P4" s="543"/>
      <c r="Q4" s="532"/>
      <c r="R4" s="551"/>
      <c r="S4" s="532"/>
      <c r="T4" s="551"/>
      <c r="U4" s="532"/>
      <c r="V4" s="551"/>
      <c r="W4" s="532"/>
      <c r="X4" s="551"/>
      <c r="Y4" s="532"/>
      <c r="Z4" s="551"/>
      <c r="AA4" s="532"/>
      <c r="AB4" s="551"/>
      <c r="AC4" s="532"/>
      <c r="AD4" s="551"/>
      <c r="AE4" s="532"/>
      <c r="AF4" s="551"/>
      <c r="AG4" s="532"/>
      <c r="AH4" s="551"/>
      <c r="AI4" s="532"/>
      <c r="AJ4" s="551"/>
      <c r="AK4" s="532"/>
      <c r="AL4" s="551"/>
      <c r="AM4" s="532"/>
      <c r="AN4" s="551"/>
      <c r="AO4" s="532"/>
      <c r="AP4" s="533"/>
      <c r="AR4" s="511"/>
      <c r="AS4" s="512"/>
      <c r="AT4" s="507" t="s">
        <v>342</v>
      </c>
      <c r="AU4" s="507"/>
      <c r="AV4" s="507"/>
      <c r="AW4" s="507"/>
      <c r="AX4" s="507"/>
      <c r="AY4" s="507"/>
      <c r="AZ4" s="507"/>
      <c r="BA4" s="507"/>
      <c r="BB4" s="507"/>
      <c r="BC4" s="507"/>
      <c r="BD4" s="507"/>
      <c r="BE4" s="507"/>
      <c r="BF4" s="507"/>
      <c r="BG4" s="507"/>
      <c r="BH4" s="507"/>
      <c r="BI4" s="507"/>
      <c r="BJ4" s="507"/>
      <c r="BK4" s="507"/>
      <c r="BL4" s="507"/>
      <c r="BM4" s="507"/>
      <c r="BN4" s="507"/>
      <c r="BO4" s="507"/>
      <c r="BP4" s="507"/>
      <c r="BQ4" s="507"/>
      <c r="BR4" s="507"/>
      <c r="BS4" s="507"/>
      <c r="BT4" s="507"/>
      <c r="BU4" s="507"/>
      <c r="BV4" s="507"/>
      <c r="BW4" s="507"/>
      <c r="BX4" s="507"/>
      <c r="BY4" s="507"/>
      <c r="BZ4" s="507"/>
      <c r="CA4" s="507"/>
      <c r="CB4" s="507"/>
      <c r="CC4" s="508"/>
      <c r="CE4" s="550"/>
      <c r="CF4" s="327"/>
      <c r="CG4" s="550"/>
      <c r="CI4" s="523" t="s">
        <v>257</v>
      </c>
      <c r="CJ4" s="526" t="s">
        <v>258</v>
      </c>
    </row>
    <row r="5" spans="1:89" ht="7.9" customHeight="1">
      <c r="A5" s="142"/>
      <c r="B5" s="566"/>
      <c r="C5" s="484"/>
      <c r="D5" s="496"/>
      <c r="E5" s="484"/>
      <c r="F5" s="482"/>
      <c r="G5" s="482"/>
      <c r="H5" s="484"/>
      <c r="I5" s="423" t="s">
        <v>253</v>
      </c>
      <c r="J5" s="424"/>
      <c r="K5" s="424" t="s">
        <v>254</v>
      </c>
      <c r="L5" s="424"/>
      <c r="M5" s="563"/>
      <c r="N5" s="568"/>
      <c r="P5" s="543"/>
      <c r="Q5" s="517" t="s">
        <v>257</v>
      </c>
      <c r="R5" s="519" t="s">
        <v>258</v>
      </c>
      <c r="S5" s="517" t="s">
        <v>257</v>
      </c>
      <c r="T5" s="519" t="s">
        <v>258</v>
      </c>
      <c r="U5" s="517" t="s">
        <v>257</v>
      </c>
      <c r="V5" s="519" t="s">
        <v>258</v>
      </c>
      <c r="W5" s="517" t="s">
        <v>257</v>
      </c>
      <c r="X5" s="519" t="s">
        <v>258</v>
      </c>
      <c r="Y5" s="517" t="s">
        <v>257</v>
      </c>
      <c r="Z5" s="519" t="s">
        <v>258</v>
      </c>
      <c r="AA5" s="517" t="s">
        <v>257</v>
      </c>
      <c r="AB5" s="519" t="s">
        <v>258</v>
      </c>
      <c r="AC5" s="517" t="s">
        <v>257</v>
      </c>
      <c r="AD5" s="519" t="s">
        <v>258</v>
      </c>
      <c r="AE5" s="517" t="s">
        <v>257</v>
      </c>
      <c r="AF5" s="519" t="s">
        <v>258</v>
      </c>
      <c r="AG5" s="517" t="s">
        <v>257</v>
      </c>
      <c r="AH5" s="519" t="s">
        <v>258</v>
      </c>
      <c r="AI5" s="517" t="s">
        <v>257</v>
      </c>
      <c r="AJ5" s="519" t="s">
        <v>258</v>
      </c>
      <c r="AK5" s="517" t="s">
        <v>257</v>
      </c>
      <c r="AL5" s="519" t="s">
        <v>258</v>
      </c>
      <c r="AM5" s="517" t="s">
        <v>257</v>
      </c>
      <c r="AN5" s="519" t="s">
        <v>258</v>
      </c>
      <c r="AO5" s="517" t="s">
        <v>257</v>
      </c>
      <c r="AP5" s="521" t="s">
        <v>258</v>
      </c>
      <c r="AR5" s="513" t="s">
        <v>1</v>
      </c>
      <c r="AS5" s="514"/>
      <c r="AT5" s="529">
        <v>1</v>
      </c>
      <c r="AU5" s="529"/>
      <c r="AV5" s="529"/>
      <c r="AW5" s="529"/>
      <c r="AX5" s="530">
        <v>2</v>
      </c>
      <c r="AY5" s="530"/>
      <c r="AZ5" s="530"/>
      <c r="BA5" s="530"/>
      <c r="BB5" s="529">
        <v>3</v>
      </c>
      <c r="BC5" s="529"/>
      <c r="BD5" s="529"/>
      <c r="BE5" s="529"/>
      <c r="BF5" s="530">
        <v>4</v>
      </c>
      <c r="BG5" s="530"/>
      <c r="BH5" s="530"/>
      <c r="BI5" s="530"/>
      <c r="BJ5" s="529">
        <v>5</v>
      </c>
      <c r="BK5" s="529"/>
      <c r="BL5" s="529"/>
      <c r="BM5" s="529"/>
      <c r="BN5" s="530">
        <v>6</v>
      </c>
      <c r="BO5" s="530"/>
      <c r="BP5" s="530"/>
      <c r="BQ5" s="530"/>
      <c r="BR5" s="529">
        <v>7</v>
      </c>
      <c r="BS5" s="529"/>
      <c r="BT5" s="529"/>
      <c r="BU5" s="529"/>
      <c r="BV5" s="530">
        <v>8</v>
      </c>
      <c r="BW5" s="530"/>
      <c r="BX5" s="530"/>
      <c r="BY5" s="530"/>
      <c r="BZ5" s="529">
        <v>9</v>
      </c>
      <c r="CA5" s="529"/>
      <c r="CB5" s="529"/>
      <c r="CC5" s="531"/>
      <c r="CE5" s="550"/>
      <c r="CF5" s="327"/>
      <c r="CG5" s="550"/>
      <c r="CI5" s="524"/>
      <c r="CJ5" s="527"/>
    </row>
    <row r="6" spans="1:89" s="138" customFormat="1" ht="15" customHeight="1" thickBot="1">
      <c r="A6" s="142"/>
      <c r="B6" s="567"/>
      <c r="C6" s="485"/>
      <c r="D6" s="497"/>
      <c r="E6" s="485"/>
      <c r="F6" s="485"/>
      <c r="G6" s="483"/>
      <c r="H6" s="485"/>
      <c r="I6" s="556" t="s">
        <v>346</v>
      </c>
      <c r="J6" s="557"/>
      <c r="K6" s="558" t="s">
        <v>346</v>
      </c>
      <c r="L6" s="557"/>
      <c r="M6" s="564"/>
      <c r="N6" s="569"/>
      <c r="P6" s="544"/>
      <c r="Q6" s="518"/>
      <c r="R6" s="520"/>
      <c r="S6" s="518"/>
      <c r="T6" s="520"/>
      <c r="U6" s="518"/>
      <c r="V6" s="520"/>
      <c r="W6" s="518"/>
      <c r="X6" s="520"/>
      <c r="Y6" s="518"/>
      <c r="Z6" s="520"/>
      <c r="AA6" s="518"/>
      <c r="AB6" s="520"/>
      <c r="AC6" s="518"/>
      <c r="AD6" s="520"/>
      <c r="AE6" s="518"/>
      <c r="AF6" s="520"/>
      <c r="AG6" s="518"/>
      <c r="AH6" s="520"/>
      <c r="AI6" s="518"/>
      <c r="AJ6" s="520"/>
      <c r="AK6" s="518"/>
      <c r="AL6" s="520"/>
      <c r="AM6" s="518"/>
      <c r="AN6" s="520"/>
      <c r="AO6" s="518"/>
      <c r="AP6" s="522"/>
      <c r="AQ6" s="141"/>
      <c r="AR6" s="513"/>
      <c r="AS6" s="514"/>
      <c r="AT6" s="289">
        <v>1</v>
      </c>
      <c r="AU6" s="289">
        <v>2</v>
      </c>
      <c r="AV6" s="289">
        <v>3</v>
      </c>
      <c r="AW6" s="289">
        <v>4</v>
      </c>
      <c r="AX6" s="290">
        <v>5</v>
      </c>
      <c r="AY6" s="290">
        <v>6</v>
      </c>
      <c r="AZ6" s="290">
        <v>7</v>
      </c>
      <c r="BA6" s="290">
        <v>8</v>
      </c>
      <c r="BB6" s="289">
        <v>9</v>
      </c>
      <c r="BC6" s="289">
        <v>10</v>
      </c>
      <c r="BD6" s="289">
        <v>11</v>
      </c>
      <c r="BE6" s="289">
        <v>12</v>
      </c>
      <c r="BF6" s="290">
        <v>13</v>
      </c>
      <c r="BG6" s="290">
        <v>14</v>
      </c>
      <c r="BH6" s="290">
        <v>15</v>
      </c>
      <c r="BI6" s="290">
        <v>16</v>
      </c>
      <c r="BJ6" s="289">
        <v>17</v>
      </c>
      <c r="BK6" s="289">
        <v>18</v>
      </c>
      <c r="BL6" s="289">
        <v>19</v>
      </c>
      <c r="BM6" s="289">
        <v>20</v>
      </c>
      <c r="BN6" s="290">
        <v>21</v>
      </c>
      <c r="BO6" s="290">
        <v>22</v>
      </c>
      <c r="BP6" s="290">
        <v>23</v>
      </c>
      <c r="BQ6" s="290">
        <v>24</v>
      </c>
      <c r="BR6" s="289">
        <v>25</v>
      </c>
      <c r="BS6" s="289">
        <v>26</v>
      </c>
      <c r="BT6" s="289">
        <v>27</v>
      </c>
      <c r="BU6" s="289">
        <v>28</v>
      </c>
      <c r="BV6" s="290">
        <v>29</v>
      </c>
      <c r="BW6" s="290">
        <v>30</v>
      </c>
      <c r="BX6" s="290">
        <v>31</v>
      </c>
      <c r="BY6" s="290">
        <v>32</v>
      </c>
      <c r="BZ6" s="289">
        <v>33</v>
      </c>
      <c r="CA6" s="289">
        <v>34</v>
      </c>
      <c r="CB6" s="289">
        <v>35</v>
      </c>
      <c r="CC6" s="311">
        <v>36</v>
      </c>
      <c r="CE6" s="550"/>
      <c r="CF6" s="327"/>
      <c r="CG6" s="550"/>
      <c r="CI6" s="525"/>
      <c r="CJ6" s="528"/>
    </row>
    <row r="7" spans="1:89" ht="5.25" customHeight="1">
      <c r="B7" s="560"/>
      <c r="C7" s="421"/>
      <c r="D7" s="421"/>
      <c r="E7" s="421"/>
      <c r="F7" s="421"/>
      <c r="G7" s="421"/>
      <c r="H7" s="421"/>
      <c r="I7" s="421"/>
      <c r="J7" s="421"/>
      <c r="K7" s="421"/>
      <c r="L7" s="421"/>
      <c r="M7" s="421"/>
      <c r="N7" s="291"/>
      <c r="P7" s="297"/>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298"/>
      <c r="AR7" s="540">
        <v>41281</v>
      </c>
      <c r="AS7" s="541"/>
      <c r="AT7" s="541"/>
      <c r="AU7" s="541"/>
      <c r="AV7" s="541"/>
      <c r="AW7" s="541"/>
      <c r="AX7" s="541"/>
      <c r="AY7" s="541"/>
      <c r="AZ7" s="541"/>
      <c r="BA7" s="541"/>
      <c r="BB7" s="541"/>
      <c r="BC7" s="541"/>
      <c r="BD7" s="541"/>
      <c r="BE7" s="541"/>
      <c r="BF7" s="541"/>
      <c r="BG7" s="541"/>
      <c r="BH7" s="541"/>
      <c r="BI7" s="541"/>
      <c r="BJ7" s="541"/>
      <c r="BK7" s="541"/>
      <c r="BL7" s="541"/>
      <c r="BM7" s="541"/>
      <c r="BN7" s="541"/>
      <c r="BO7" s="541"/>
      <c r="BP7" s="541"/>
      <c r="BQ7" s="541"/>
      <c r="BR7" s="541"/>
      <c r="BS7" s="541"/>
      <c r="BT7" s="541"/>
      <c r="BU7" s="541"/>
      <c r="BV7" s="541"/>
      <c r="BW7" s="541"/>
      <c r="BX7" s="541"/>
      <c r="BY7" s="541"/>
      <c r="BZ7" s="541"/>
      <c r="CA7" s="541"/>
      <c r="CB7" s="541"/>
      <c r="CC7" s="542"/>
      <c r="CE7" s="328"/>
      <c r="CF7" s="328"/>
      <c r="CG7" s="328"/>
      <c r="CI7" s="145"/>
      <c r="CJ7" s="145"/>
      <c r="CK7" s="287"/>
    </row>
    <row r="8" spans="1:89" ht="11.25" customHeight="1">
      <c r="B8" s="292"/>
      <c r="C8" s="561" t="s">
        <v>295</v>
      </c>
      <c r="D8" s="561"/>
      <c r="E8" s="561"/>
      <c r="F8" s="561"/>
      <c r="G8" s="561"/>
      <c r="H8" s="561"/>
      <c r="I8" s="561"/>
      <c r="J8" s="561"/>
      <c r="K8" s="561"/>
      <c r="L8" s="561"/>
      <c r="M8" s="561"/>
      <c r="N8" s="255"/>
      <c r="P8" s="535" t="s">
        <v>295</v>
      </c>
      <c r="Q8" s="441"/>
      <c r="R8" s="441"/>
      <c r="S8" s="441"/>
      <c r="T8" s="441"/>
      <c r="U8" s="441"/>
      <c r="V8" s="441"/>
      <c r="W8" s="441"/>
      <c r="X8" s="441"/>
      <c r="Y8" s="441"/>
      <c r="Z8" s="441"/>
      <c r="AA8" s="441"/>
      <c r="AB8" s="441"/>
      <c r="AC8" s="441"/>
      <c r="AD8" s="441"/>
      <c r="AE8" s="441"/>
      <c r="AF8" s="441"/>
      <c r="AG8" s="441"/>
      <c r="AH8" s="441"/>
      <c r="AI8" s="441"/>
      <c r="AJ8" s="441"/>
      <c r="AK8" s="441"/>
      <c r="AL8" s="441"/>
      <c r="AM8" s="441"/>
      <c r="AN8" s="441"/>
      <c r="AO8" s="441"/>
      <c r="AP8" s="536"/>
      <c r="AR8" s="537" t="s">
        <v>295</v>
      </c>
      <c r="AS8" s="538"/>
      <c r="AT8" s="538"/>
      <c r="AU8" s="538"/>
      <c r="AV8" s="538"/>
      <c r="AW8" s="538"/>
      <c r="AX8" s="538"/>
      <c r="AY8" s="538"/>
      <c r="AZ8" s="538"/>
      <c r="BA8" s="538"/>
      <c r="BB8" s="538"/>
      <c r="BC8" s="538"/>
      <c r="BD8" s="538"/>
      <c r="BE8" s="538"/>
      <c r="BF8" s="538"/>
      <c r="BG8" s="538"/>
      <c r="BH8" s="538"/>
      <c r="BI8" s="538"/>
      <c r="BJ8" s="538"/>
      <c r="BK8" s="538"/>
      <c r="BL8" s="538"/>
      <c r="BM8" s="538"/>
      <c r="BN8" s="538"/>
      <c r="BO8" s="538"/>
      <c r="BP8" s="538"/>
      <c r="BQ8" s="538"/>
      <c r="BR8" s="538"/>
      <c r="BS8" s="538"/>
      <c r="BT8" s="538"/>
      <c r="BU8" s="538"/>
      <c r="BV8" s="538"/>
      <c r="BW8" s="538"/>
      <c r="BX8" s="538"/>
      <c r="BY8" s="538"/>
      <c r="BZ8" s="538"/>
      <c r="CA8" s="538"/>
      <c r="CB8" s="538"/>
      <c r="CC8" s="539"/>
      <c r="CE8" s="329"/>
      <c r="CF8" s="328"/>
      <c r="CG8" s="329"/>
      <c r="CI8" s="534"/>
      <c r="CJ8" s="534"/>
    </row>
    <row r="9" spans="1:89" ht="4.5" customHeight="1">
      <c r="B9" s="570"/>
      <c r="C9" s="460"/>
      <c r="D9" s="460"/>
      <c r="E9" s="460"/>
      <c r="F9" s="460"/>
      <c r="G9" s="460"/>
      <c r="H9" s="460"/>
      <c r="I9" s="460"/>
      <c r="J9" s="460"/>
      <c r="K9" s="460"/>
      <c r="L9" s="460"/>
      <c r="M9" s="460"/>
      <c r="N9" s="291"/>
      <c r="P9" s="299"/>
      <c r="Q9" s="200"/>
      <c r="R9" s="200"/>
      <c r="S9" s="200"/>
      <c r="T9" s="200"/>
      <c r="U9" s="200"/>
      <c r="V9" s="200"/>
      <c r="W9" s="200"/>
      <c r="X9" s="200"/>
      <c r="Y9" s="200"/>
      <c r="Z9" s="200"/>
      <c r="AA9" s="200"/>
      <c r="AB9" s="200"/>
      <c r="AC9" s="200"/>
      <c r="AD9" s="200"/>
      <c r="AE9" s="200"/>
      <c r="AF9" s="200"/>
      <c r="AG9" s="200"/>
      <c r="AH9" s="200"/>
      <c r="AI9" s="200"/>
      <c r="AJ9" s="200"/>
      <c r="AK9" s="200"/>
      <c r="AL9" s="200"/>
      <c r="AM9" s="200"/>
      <c r="AN9" s="200"/>
      <c r="AO9" s="200"/>
      <c r="AP9" s="300"/>
      <c r="AR9" s="581"/>
      <c r="AS9" s="582"/>
      <c r="AT9" s="582"/>
      <c r="AU9" s="582"/>
      <c r="AV9" s="582"/>
      <c r="AW9" s="582"/>
      <c r="AX9" s="582"/>
      <c r="AY9" s="582"/>
      <c r="AZ9" s="582"/>
      <c r="BA9" s="582"/>
      <c r="BB9" s="582"/>
      <c r="BC9" s="582"/>
      <c r="BD9" s="582"/>
      <c r="BE9" s="582"/>
      <c r="BF9" s="582"/>
      <c r="BG9" s="582"/>
      <c r="BH9" s="582"/>
      <c r="BI9" s="582"/>
      <c r="BJ9" s="582"/>
      <c r="BK9" s="582"/>
      <c r="BL9" s="582"/>
      <c r="BM9" s="582"/>
      <c r="BN9" s="582"/>
      <c r="BO9" s="582"/>
      <c r="BP9" s="582"/>
      <c r="BQ9" s="582"/>
      <c r="BR9" s="582"/>
      <c r="BS9" s="582"/>
      <c r="BT9" s="582"/>
      <c r="BU9" s="582"/>
      <c r="BV9" s="582"/>
      <c r="BW9" s="582"/>
      <c r="BX9" s="582"/>
      <c r="BY9" s="582"/>
      <c r="BZ9" s="582"/>
      <c r="CA9" s="582"/>
      <c r="CB9" s="582"/>
      <c r="CC9" s="583"/>
      <c r="CE9" s="328"/>
      <c r="CF9" s="328"/>
      <c r="CG9" s="328"/>
      <c r="CI9" s="146"/>
      <c r="CJ9" s="146"/>
    </row>
    <row r="10" spans="1:89" ht="10.15" customHeight="1">
      <c r="B10" s="292"/>
      <c r="C10" s="444" t="s">
        <v>296</v>
      </c>
      <c r="D10" s="444"/>
      <c r="E10" s="444"/>
      <c r="F10" s="444"/>
      <c r="G10" s="444"/>
      <c r="H10" s="444"/>
      <c r="I10" s="444"/>
      <c r="J10" s="444"/>
      <c r="K10" s="444"/>
      <c r="L10" s="444"/>
      <c r="M10" s="444"/>
      <c r="N10" s="256"/>
      <c r="P10" s="552" t="s">
        <v>302</v>
      </c>
      <c r="Q10" s="444"/>
      <c r="R10" s="444"/>
      <c r="S10" s="444"/>
      <c r="T10" s="444"/>
      <c r="U10" s="444"/>
      <c r="V10" s="444"/>
      <c r="W10" s="444"/>
      <c r="X10" s="444"/>
      <c r="Y10" s="444"/>
      <c r="Z10" s="444"/>
      <c r="AA10" s="444"/>
      <c r="AB10" s="444"/>
      <c r="AC10" s="444"/>
      <c r="AD10" s="444"/>
      <c r="AE10" s="444"/>
      <c r="AF10" s="444"/>
      <c r="AG10" s="444"/>
      <c r="AH10" s="444"/>
      <c r="AI10" s="444"/>
      <c r="AJ10" s="444"/>
      <c r="AK10" s="444"/>
      <c r="AL10" s="444"/>
      <c r="AM10" s="444"/>
      <c r="AN10" s="444"/>
      <c r="AO10" s="444"/>
      <c r="AP10" s="553"/>
      <c r="AR10" s="578" t="s">
        <v>352</v>
      </c>
      <c r="AS10" s="579"/>
      <c r="AT10" s="579"/>
      <c r="AU10" s="579"/>
      <c r="AV10" s="579"/>
      <c r="AW10" s="579"/>
      <c r="AX10" s="579"/>
      <c r="AY10" s="579"/>
      <c r="AZ10" s="579"/>
      <c r="BA10" s="579"/>
      <c r="BB10" s="579"/>
      <c r="BC10" s="579"/>
      <c r="BD10" s="579"/>
      <c r="BE10" s="579"/>
      <c r="BF10" s="579"/>
      <c r="BG10" s="579"/>
      <c r="BH10" s="579"/>
      <c r="BI10" s="579"/>
      <c r="BJ10" s="579"/>
      <c r="BK10" s="579"/>
      <c r="BL10" s="579"/>
      <c r="BM10" s="579"/>
      <c r="BN10" s="579"/>
      <c r="BO10" s="579"/>
      <c r="BP10" s="579"/>
      <c r="BQ10" s="579"/>
      <c r="BR10" s="579"/>
      <c r="BS10" s="579"/>
      <c r="BT10" s="579"/>
      <c r="BU10" s="579"/>
      <c r="BV10" s="579"/>
      <c r="BW10" s="579"/>
      <c r="BX10" s="579"/>
      <c r="BY10" s="579"/>
      <c r="BZ10" s="579"/>
      <c r="CA10" s="579"/>
      <c r="CB10" s="579"/>
      <c r="CC10" s="580"/>
      <c r="CE10" s="330"/>
      <c r="CF10" s="328"/>
      <c r="CG10" s="330"/>
      <c r="CI10" s="504"/>
      <c r="CJ10" s="504"/>
    </row>
    <row r="11" spans="1:89" ht="22.9" customHeight="1">
      <c r="B11" s="292" t="s">
        <v>166</v>
      </c>
      <c r="C11" s="293" t="s">
        <v>297</v>
      </c>
      <c r="D11" s="130" t="s">
        <v>137</v>
      </c>
      <c r="E11" s="3" t="s">
        <v>211</v>
      </c>
      <c r="F11" s="3" t="s">
        <v>227</v>
      </c>
      <c r="G11" s="1" t="s">
        <v>66</v>
      </c>
      <c r="H11" s="4" t="s">
        <v>91</v>
      </c>
      <c r="I11" s="170">
        <f>IF($M$2=S$3,Q11,IF($M$2=U$3,S11,IF($M$2=W$3,U11,IF($M$2=Y$3,W11,IF($M$2=AA$3,Y11,IF($M$2=AC$3,AA11,IF($M$2=AE$3,AC11,IF($M$2=AG$3,AE11,IF($M$2=AI$3,AG11,IF($M$2=AK$3,AI11,IF($M$2=AM$3,AK11,IF($M$2=AO$3,AM11,""))))))))))))</f>
        <v>0</v>
      </c>
      <c r="J11" s="171">
        <f>IF(K11&gt;0,CI11,IF($M$2=S$3,S11,IF($M$2=U$3,U11,IF($M$2=W$3,W11,IF($M$2=Y$3,Y11,IF($M$2=AA$3,AA11,IF($M$2=AC$3,AC11,IF($M$2=AE$3,AE11,IF($M$2=AG$3,AG11,IF($M$2=AI$3,AI11,IF($M$2=AK$3,AK11,IF($M$2=AM$3,AM11,IF($M$2=AO$3,AO11,"")))))))))))))</f>
        <v>0</v>
      </c>
      <c r="K11" s="426">
        <f>IF(R11&gt;0,R11,IF(T11&gt;0,T11,IF(V11&gt;0,V11,IF(X11&gt;0,X11,IF(Z11&gt;0,Z11,IF(AB11&gt;0,AB11,IF(AD11&gt;0,AD11,IF(AF11&gt;0,AF11,IF(AH11&gt;0,AH11,IF(AJ11&gt;0,AJ11,IF(AL11&gt;0,AL11,IF(AN11&gt;0,AN11,IF(AP11&gt;0,AP11,0)))))))))))))</f>
        <v>0</v>
      </c>
      <c r="L11" s="427"/>
      <c r="M11" s="249">
        <f>CE11</f>
        <v>47484</v>
      </c>
      <c r="N11" s="271">
        <f>CG11</f>
        <v>47484</v>
      </c>
      <c r="P11" s="301" t="s">
        <v>211</v>
      </c>
      <c r="Q11" s="131"/>
      <c r="R11" s="147"/>
      <c r="S11" s="132"/>
      <c r="T11" s="133"/>
      <c r="U11" s="131"/>
      <c r="V11" s="147"/>
      <c r="W11" s="131"/>
      <c r="X11" s="147"/>
      <c r="Y11" s="131"/>
      <c r="Z11" s="147"/>
      <c r="AA11" s="131"/>
      <c r="AB11" s="147"/>
      <c r="AC11" s="131"/>
      <c r="AD11" s="147"/>
      <c r="AE11" s="131"/>
      <c r="AF11" s="147"/>
      <c r="AG11" s="131"/>
      <c r="AH11" s="147"/>
      <c r="AI11" s="131"/>
      <c r="AJ11" s="147"/>
      <c r="AK11" s="131"/>
      <c r="AL11" s="147"/>
      <c r="AM11" s="131"/>
      <c r="AN11" s="147"/>
      <c r="AO11" s="131"/>
      <c r="AP11" s="302"/>
      <c r="AR11" s="312" t="s">
        <v>137</v>
      </c>
      <c r="AS11" s="7" t="s">
        <v>211</v>
      </c>
      <c r="AT11" s="273"/>
      <c r="AU11" s="274"/>
      <c r="AV11" s="275"/>
      <c r="AW11" s="275"/>
      <c r="AX11" s="276"/>
      <c r="AY11" s="276"/>
      <c r="AZ11" s="276"/>
      <c r="BA11" s="276"/>
      <c r="BB11" s="275"/>
      <c r="BC11" s="274"/>
      <c r="BD11" s="275"/>
      <c r="BE11" s="275"/>
      <c r="BF11" s="276"/>
      <c r="BG11" s="276"/>
      <c r="BH11" s="276"/>
      <c r="BI11" s="276"/>
      <c r="BJ11" s="275"/>
      <c r="BK11" s="274"/>
      <c r="BL11" s="275"/>
      <c r="BM11" s="275"/>
      <c r="BN11" s="276"/>
      <c r="BO11" s="276"/>
      <c r="BP11" s="276"/>
      <c r="BQ11" s="276"/>
      <c r="BR11" s="275"/>
      <c r="BS11" s="274"/>
      <c r="BT11" s="275"/>
      <c r="BU11" s="275"/>
      <c r="BV11" s="276"/>
      <c r="BW11" s="276"/>
      <c r="BX11" s="276"/>
      <c r="BY11" s="276"/>
      <c r="BZ11" s="275"/>
      <c r="CA11" s="274"/>
      <c r="CB11" s="275"/>
      <c r="CC11" s="313"/>
      <c r="CD11" s="149"/>
      <c r="CE11" s="331">
        <f>$M$30</f>
        <v>47484</v>
      </c>
      <c r="CF11" s="332"/>
      <c r="CG11" s="331">
        <f>$M$30</f>
        <v>47484</v>
      </c>
      <c r="CH11" s="149"/>
      <c r="CI11" s="131">
        <f>IF($R11&gt;0,$Q11,IF($T11&gt;0,$S11,IF($V11&gt;0,$U11,IF($X11&gt;0,$W11,IF($Z11&gt;0,$Y11,IF($AB11&gt;0,$AA11,IF($AD11&gt;0,$AC11,IF($AF11&gt;0,$AE11,IF($AH11&gt;0,$AG11,IF($AJ11&gt;0,$AI11,IF($AL11&gt;0,$AK11,IF($AN11&gt;0,$AM11,IF($AP11&gt;0,$AO11,0)))))))))))))</f>
        <v>0</v>
      </c>
      <c r="CJ11" s="148" t="str">
        <f>IF(K11&gt;0,K11,"")</f>
        <v/>
      </c>
    </row>
    <row r="12" spans="1:89" ht="25.9" customHeight="1">
      <c r="B12" s="294"/>
      <c r="C12" s="188"/>
      <c r="D12" s="129" t="s">
        <v>138</v>
      </c>
      <c r="E12" s="7" t="s">
        <v>222</v>
      </c>
      <c r="F12" s="7" t="s">
        <v>334</v>
      </c>
      <c r="G12" s="6" t="s">
        <v>66</v>
      </c>
      <c r="H12" s="9" t="s">
        <v>20</v>
      </c>
      <c r="I12" s="170">
        <f>IF($M$2=S$3,Q12,IF($M$2=U$3,S12,IF($M$2=W$3,U12,IF($M$2=Y$3,W12,IF($M$2=AA$3,Y12,IF($M$2=AC$3,AA12,IF($M$2=AE$3,AC12,IF($M$2=AG$3,AE12,IF($M$2=AI$3,AG12,IF($M$2=AK$3,AI12,IF($M$2=AM$3,AK12,IF($M$2=AO$3,AM12,""))))))))))))</f>
        <v>0</v>
      </c>
      <c r="J12" s="171">
        <f>IF(K12&gt;0,CI12,IF($M$2=S$3,S12,IF($M$2=U$3,U12,IF($M$2=W$3,W12,IF($M$2=Y$3,Y12,IF($M$2=AA$3,AA12,IF($M$2=AC$3,AC12,IF($M$2=AE$3,AE12,IF($M$2=AG$3,AG12,IF($M$2=AI$3,AI12,IF($M$2=AK$3,AK12,IF($M$2=AM$3,AM12,IF($M$2=AO$3,AO12,"")))))))))))))</f>
        <v>0</v>
      </c>
      <c r="K12" s="426">
        <f>IF(R12&gt;0,R12,IF(T12&gt;0,T12,IF(V12&gt;0,V12,IF(X12&gt;0,X12,IF(Z12&gt;0,Z12,IF(AB12&gt;0,AB12,IF(AD12&gt;0,AD12,IF(AF12&gt;0,AF12,IF(AH12&gt;0,AH12,IF(AJ12&gt;0,AJ12,IF(AL12&gt;0,AL12,IF(AN12&gt;0,AN12,IF(AP12&gt;0,AP12,0)))))))))))))</f>
        <v>0</v>
      </c>
      <c r="L12" s="427"/>
      <c r="M12" s="249">
        <f>CE12</f>
        <v>47484</v>
      </c>
      <c r="N12" s="271">
        <f>CG12</f>
        <v>47484</v>
      </c>
      <c r="P12" s="303" t="s">
        <v>222</v>
      </c>
      <c r="Q12" s="131"/>
      <c r="R12" s="147"/>
      <c r="S12" s="132"/>
      <c r="T12" s="133"/>
      <c r="U12" s="131"/>
      <c r="V12" s="147"/>
      <c r="W12" s="131"/>
      <c r="X12" s="147"/>
      <c r="Y12" s="131"/>
      <c r="Z12" s="147"/>
      <c r="AA12" s="131"/>
      <c r="AB12" s="147"/>
      <c r="AC12" s="131"/>
      <c r="AD12" s="147"/>
      <c r="AE12" s="131"/>
      <c r="AF12" s="147"/>
      <c r="AG12" s="131"/>
      <c r="AH12" s="147"/>
      <c r="AI12" s="131"/>
      <c r="AJ12" s="147"/>
      <c r="AK12" s="131"/>
      <c r="AL12" s="147"/>
      <c r="AM12" s="131"/>
      <c r="AN12" s="147"/>
      <c r="AO12" s="131"/>
      <c r="AP12" s="302"/>
      <c r="AR12" s="312" t="s">
        <v>138</v>
      </c>
      <c r="AS12" s="7" t="s">
        <v>222</v>
      </c>
      <c r="AT12" s="273"/>
      <c r="AU12" s="274"/>
      <c r="AV12" s="275"/>
      <c r="AW12" s="275"/>
      <c r="AX12" s="276"/>
      <c r="AY12" s="276"/>
      <c r="AZ12" s="276"/>
      <c r="BA12" s="276"/>
      <c r="BB12" s="275"/>
      <c r="BC12" s="274"/>
      <c r="BD12" s="275"/>
      <c r="BE12" s="275"/>
      <c r="BF12" s="276"/>
      <c r="BG12" s="276"/>
      <c r="BH12" s="276"/>
      <c r="BI12" s="276"/>
      <c r="BJ12" s="275"/>
      <c r="BK12" s="274"/>
      <c r="BL12" s="275"/>
      <c r="BM12" s="275"/>
      <c r="BN12" s="276"/>
      <c r="BO12" s="276"/>
      <c r="BP12" s="276"/>
      <c r="BQ12" s="276"/>
      <c r="BR12" s="275"/>
      <c r="BS12" s="274"/>
      <c r="BT12" s="275"/>
      <c r="BU12" s="275"/>
      <c r="BV12" s="276"/>
      <c r="BW12" s="276"/>
      <c r="BX12" s="276"/>
      <c r="BY12" s="276"/>
      <c r="BZ12" s="275"/>
      <c r="CA12" s="274"/>
      <c r="CB12" s="275"/>
      <c r="CC12" s="313"/>
      <c r="CE12" s="331">
        <f>$M$30</f>
        <v>47484</v>
      </c>
      <c r="CF12" s="328"/>
      <c r="CG12" s="331">
        <f>$M$30</f>
        <v>47484</v>
      </c>
      <c r="CI12" s="131">
        <f>IF($R12&gt;0,$Q12,IF($T12&gt;0,$S12,IF($V12&gt;0,$U12,IF($X12&gt;0,$W12,IF($Z12&gt;0,$Y12,IF($AB12&gt;0,$AA12,IF($AD12&gt;0,$AC12,IF($AF12&gt;0,$AE12,IF($AH12&gt;0,$AG12,IF($AJ12&gt;0,$AI12,IF($AL12&gt;0,$AK12,IF($AN12&gt;0,$AM12,IF($AP12&gt;0,$AO12,0)))))))))))))</f>
        <v>0</v>
      </c>
      <c r="CJ12" s="148" t="str">
        <f>IF(K12&gt;0,K12,"")</f>
        <v/>
      </c>
    </row>
    <row r="13" spans="1:89" s="151" customFormat="1" ht="5.25" customHeight="1">
      <c r="A13" s="142"/>
      <c r="B13" s="559"/>
      <c r="C13" s="428"/>
      <c r="D13" s="428"/>
      <c r="E13" s="428"/>
      <c r="F13" s="428"/>
      <c r="G13" s="428"/>
      <c r="H13" s="428"/>
      <c r="I13" s="428"/>
      <c r="J13" s="428"/>
      <c r="K13" s="428"/>
      <c r="L13" s="428"/>
      <c r="M13" s="428"/>
      <c r="N13" s="295"/>
      <c r="P13" s="297"/>
      <c r="Q13" s="152"/>
      <c r="R13" s="152"/>
      <c r="S13" s="152"/>
      <c r="T13" s="152"/>
      <c r="U13" s="152"/>
      <c r="V13" s="152"/>
      <c r="W13" s="152"/>
      <c r="X13" s="152"/>
      <c r="Y13" s="152"/>
      <c r="Z13" s="152"/>
      <c r="AA13" s="152"/>
      <c r="AB13" s="152"/>
      <c r="AC13" s="152"/>
      <c r="AD13" s="152"/>
      <c r="AE13" s="152"/>
      <c r="AF13" s="152"/>
      <c r="AG13" s="152"/>
      <c r="AH13" s="152"/>
      <c r="AI13" s="152"/>
      <c r="AJ13" s="152"/>
      <c r="AK13" s="152"/>
      <c r="AL13" s="152"/>
      <c r="AM13" s="152"/>
      <c r="AN13" s="152"/>
      <c r="AO13" s="152"/>
      <c r="AP13" s="304"/>
      <c r="AQ13" s="150"/>
      <c r="AR13" s="314"/>
      <c r="AS13" s="315"/>
      <c r="AT13" s="315"/>
      <c r="AU13" s="315"/>
      <c r="AV13" s="315"/>
      <c r="AW13" s="315"/>
      <c r="AX13" s="315"/>
      <c r="AY13" s="315"/>
      <c r="AZ13" s="315"/>
      <c r="BA13" s="315"/>
      <c r="BB13" s="315"/>
      <c r="BC13" s="315"/>
      <c r="BD13" s="315"/>
      <c r="BE13" s="315"/>
      <c r="BF13" s="315"/>
      <c r="BG13" s="315"/>
      <c r="BH13" s="315"/>
      <c r="BI13" s="315"/>
      <c r="BJ13" s="315"/>
      <c r="BK13" s="315"/>
      <c r="BL13" s="315"/>
      <c r="BM13" s="315"/>
      <c r="BN13" s="315"/>
      <c r="BO13" s="315"/>
      <c r="BP13" s="315"/>
      <c r="BQ13" s="315"/>
      <c r="BR13" s="315"/>
      <c r="BS13" s="315"/>
      <c r="BT13" s="315"/>
      <c r="BU13" s="315"/>
      <c r="BV13" s="315"/>
      <c r="BW13" s="315"/>
      <c r="BX13" s="315"/>
      <c r="BY13" s="315"/>
      <c r="BZ13" s="315"/>
      <c r="CA13" s="315"/>
      <c r="CB13" s="315"/>
      <c r="CC13" s="316"/>
      <c r="CE13" s="333"/>
      <c r="CF13" s="334"/>
      <c r="CG13" s="333"/>
      <c r="CI13" s="152"/>
      <c r="CJ13" s="152"/>
    </row>
    <row r="14" spans="1:89" ht="11.25" customHeight="1">
      <c r="B14" s="292"/>
      <c r="C14" s="444" t="s">
        <v>351</v>
      </c>
      <c r="D14" s="444"/>
      <c r="E14" s="444"/>
      <c r="F14" s="444"/>
      <c r="G14" s="444"/>
      <c r="H14" s="444"/>
      <c r="I14" s="444"/>
      <c r="J14" s="444"/>
      <c r="K14" s="444"/>
      <c r="L14" s="444"/>
      <c r="M14" s="444"/>
      <c r="N14" s="256"/>
      <c r="P14" s="552" t="s">
        <v>351</v>
      </c>
      <c r="Q14" s="446"/>
      <c r="R14" s="446"/>
      <c r="S14" s="446"/>
      <c r="T14" s="446"/>
      <c r="U14" s="446"/>
      <c r="V14" s="446"/>
      <c r="W14" s="446"/>
      <c r="X14" s="446"/>
      <c r="Y14" s="446"/>
      <c r="Z14" s="446"/>
      <c r="AA14" s="446"/>
      <c r="AB14" s="446"/>
      <c r="AC14" s="446"/>
      <c r="AD14" s="446"/>
      <c r="AE14" s="446"/>
      <c r="AF14" s="446"/>
      <c r="AG14" s="446"/>
      <c r="AH14" s="446"/>
      <c r="AI14" s="446"/>
      <c r="AJ14" s="446"/>
      <c r="AK14" s="446"/>
      <c r="AL14" s="446"/>
      <c r="AM14" s="446"/>
      <c r="AN14" s="446"/>
      <c r="AO14" s="446"/>
      <c r="AP14" s="571"/>
      <c r="AQ14" s="150"/>
      <c r="AR14" s="575" t="s">
        <v>353</v>
      </c>
      <c r="AS14" s="576"/>
      <c r="AT14" s="576"/>
      <c r="AU14" s="576"/>
      <c r="AV14" s="576"/>
      <c r="AW14" s="576"/>
      <c r="AX14" s="576"/>
      <c r="AY14" s="576"/>
      <c r="AZ14" s="576"/>
      <c r="BA14" s="576"/>
      <c r="BB14" s="576"/>
      <c r="BC14" s="576"/>
      <c r="BD14" s="576"/>
      <c r="BE14" s="576"/>
      <c r="BF14" s="576"/>
      <c r="BG14" s="576"/>
      <c r="BH14" s="576"/>
      <c r="BI14" s="576"/>
      <c r="BJ14" s="576"/>
      <c r="BK14" s="576"/>
      <c r="BL14" s="576"/>
      <c r="BM14" s="576"/>
      <c r="BN14" s="576"/>
      <c r="BO14" s="576"/>
      <c r="BP14" s="576"/>
      <c r="BQ14" s="576"/>
      <c r="BR14" s="576"/>
      <c r="BS14" s="576"/>
      <c r="BT14" s="576"/>
      <c r="BU14" s="576"/>
      <c r="BV14" s="576"/>
      <c r="BW14" s="576"/>
      <c r="BX14" s="576"/>
      <c r="BY14" s="576"/>
      <c r="BZ14" s="576"/>
      <c r="CA14" s="576"/>
      <c r="CB14" s="576"/>
      <c r="CC14" s="577"/>
      <c r="CE14" s="330"/>
      <c r="CF14" s="328"/>
      <c r="CG14" s="330"/>
      <c r="CI14" s="504"/>
      <c r="CJ14" s="504"/>
    </row>
    <row r="15" spans="1:89" ht="23.45" customHeight="1">
      <c r="B15" s="292"/>
      <c r="C15" s="293"/>
      <c r="D15" s="130" t="s">
        <v>139</v>
      </c>
      <c r="E15" s="3" t="s">
        <v>212</v>
      </c>
      <c r="F15" s="3" t="s">
        <v>298</v>
      </c>
      <c r="G15" s="1" t="s">
        <v>66</v>
      </c>
      <c r="H15" s="4" t="s">
        <v>20</v>
      </c>
      <c r="I15" s="170">
        <f t="shared" ref="I15:I20" si="1">IF($M$2=S$3,Q15,IF($M$2=U$3,S15,IF($M$2=W$3,U15,IF($M$2=Y$3,W15,IF($M$2=AA$3,Y15,IF($M$2=AC$3,AA15,IF($M$2=AE$3,AC15,IF($M$2=AG$3,AE15,IF($M$2=AI$3,AG15,IF($M$2=AK$3,AI15,IF($M$2=AM$3,AK15,IF($M$2=AO$3,AM15,""))))))))))))</f>
        <v>90</v>
      </c>
      <c r="J15" s="171">
        <f t="shared" ref="J15:J20" si="2">IF(K15&gt;0,CI15,IF($M$2=S$3,S15,IF($M$2=U$3,U15,IF($M$2=W$3,W15,IF($M$2=Y$3,Y15,IF($M$2=AA$3,AA15,IF($M$2=AC$3,AC15,IF($M$2=AE$3,AE15,IF($M$2=AG$3,AG15,IF($M$2=AI$3,AI15,IF($M$2=AK$3,AK15,IF($M$2=AM$3,AM15,IF($M$2=AO$3,AO15,"")))))))))))))</f>
        <v>100</v>
      </c>
      <c r="K15" s="426">
        <f t="shared" ref="K15:K20" si="3">IF(R15&gt;0,R15,IF(T15&gt;0,T15,IF(V15&gt;0,V15,IF(X15&gt;0,X15,IF(Z15&gt;0,Z15,IF(AB15&gt;0,AB15,IF(AD15&gt;0,AD15,IF(AF15&gt;0,AF15,IF(AH15&gt;0,AH15,IF(AJ15&gt;0,AJ15,IF(AL15&gt;0,AL15,IF(AN15&gt;0,AN15,IF(AP15&gt;0,AP15,0)))))))))))))</f>
        <v>41409</v>
      </c>
      <c r="L15" s="427"/>
      <c r="M15" s="249">
        <f t="shared" ref="M15:M20" si="4">CE15</f>
        <v>41424</v>
      </c>
      <c r="N15" s="271">
        <f t="shared" ref="N15:N20" si="5">CG15</f>
        <v>47484</v>
      </c>
      <c r="P15" s="301" t="s">
        <v>212</v>
      </c>
      <c r="Q15" s="131"/>
      <c r="R15" s="147"/>
      <c r="S15" s="132"/>
      <c r="T15" s="133"/>
      <c r="U15" s="131"/>
      <c r="V15" s="147"/>
      <c r="W15" s="131"/>
      <c r="X15" s="147"/>
      <c r="Y15" s="131">
        <v>90</v>
      </c>
      <c r="Z15" s="147"/>
      <c r="AA15" s="131">
        <v>100</v>
      </c>
      <c r="AB15" s="147">
        <v>41409</v>
      </c>
      <c r="AC15" s="131"/>
      <c r="AD15" s="147"/>
      <c r="AE15" s="131"/>
      <c r="AF15" s="147"/>
      <c r="AG15" s="131"/>
      <c r="AH15" s="147"/>
      <c r="AI15" s="131"/>
      <c r="AJ15" s="147"/>
      <c r="AK15" s="131"/>
      <c r="AL15" s="147"/>
      <c r="AM15" s="131"/>
      <c r="AN15" s="147"/>
      <c r="AO15" s="131"/>
      <c r="AP15" s="302"/>
      <c r="AQ15" s="153"/>
      <c r="AR15" s="312" t="s">
        <v>139</v>
      </c>
      <c r="AS15" s="7" t="s">
        <v>212</v>
      </c>
      <c r="AT15" s="273"/>
      <c r="AU15" s="274"/>
      <c r="AV15" s="275"/>
      <c r="AW15" s="275"/>
      <c r="AX15" s="276"/>
      <c r="AY15" s="276"/>
      <c r="AZ15" s="276"/>
      <c r="BA15" s="276"/>
      <c r="BB15" s="275"/>
      <c r="BC15" s="274"/>
      <c r="BD15" s="275"/>
      <c r="BE15" s="275"/>
      <c r="BF15" s="276"/>
      <c r="BG15" s="276"/>
      <c r="BH15" s="276"/>
      <c r="BI15" s="276"/>
      <c r="BJ15" s="275"/>
      <c r="BK15" s="274"/>
      <c r="BL15" s="275"/>
      <c r="BM15" s="275"/>
      <c r="BN15" s="276"/>
      <c r="BO15" s="276"/>
      <c r="BP15" s="276"/>
      <c r="BQ15" s="276"/>
      <c r="BR15" s="275"/>
      <c r="BS15" s="274"/>
      <c r="BT15" s="275"/>
      <c r="BU15" s="275"/>
      <c r="BV15" s="276"/>
      <c r="BW15" s="276"/>
      <c r="BX15" s="276"/>
      <c r="BY15" s="276"/>
      <c r="BZ15" s="275"/>
      <c r="CA15" s="274"/>
      <c r="CB15" s="275"/>
      <c r="CC15" s="313"/>
      <c r="CE15" s="331">
        <v>41424</v>
      </c>
      <c r="CF15" s="328"/>
      <c r="CG15" s="331">
        <f t="shared" ref="CG15:CG20" si="6">$M$30</f>
        <v>47484</v>
      </c>
      <c r="CI15" s="131">
        <f t="shared" ref="CI15:CI20" si="7">IF($R15&gt;0,$Q15,IF($T15&gt;0,$S15,IF($V15&gt;0,$U15,IF($X15&gt;0,$W15,IF($Z15&gt;0,$Y15,IF($AB15&gt;0,$AA15,IF($AD15&gt;0,$AC15,IF($AF15&gt;0,$AE15,IF($AH15&gt;0,$AG15,IF($AJ15&gt;0,$AI15,IF($AL15&gt;0,$AK15,IF($AN15&gt;0,$AM15,IF($AP15&gt;0,$AO15,0)))))))))))))</f>
        <v>100</v>
      </c>
      <c r="CJ15" s="148">
        <f t="shared" ref="CJ15:CJ20" si="8">IF(K15&gt;0,K15,"")</f>
        <v>41409</v>
      </c>
    </row>
    <row r="16" spans="1:89" ht="21" customHeight="1">
      <c r="B16" s="292"/>
      <c r="C16" s="188"/>
      <c r="D16" s="129" t="s">
        <v>140</v>
      </c>
      <c r="E16" s="7" t="s">
        <v>213</v>
      </c>
      <c r="F16" s="7" t="s">
        <v>223</v>
      </c>
      <c r="G16" s="6" t="s">
        <v>66</v>
      </c>
      <c r="H16" s="8">
        <v>1</v>
      </c>
      <c r="I16" s="170">
        <f t="shared" si="1"/>
        <v>0</v>
      </c>
      <c r="J16" s="171">
        <f t="shared" si="2"/>
        <v>0</v>
      </c>
      <c r="K16" s="426">
        <f t="shared" si="3"/>
        <v>0</v>
      </c>
      <c r="L16" s="427"/>
      <c r="M16" s="249">
        <f t="shared" si="4"/>
        <v>47484</v>
      </c>
      <c r="N16" s="271">
        <f t="shared" si="5"/>
        <v>47484</v>
      </c>
      <c r="P16" s="303" t="s">
        <v>213</v>
      </c>
      <c r="Q16" s="131"/>
      <c r="R16" s="147"/>
      <c r="S16" s="132"/>
      <c r="T16" s="133"/>
      <c r="U16" s="131"/>
      <c r="V16" s="147"/>
      <c r="W16" s="131"/>
      <c r="X16" s="147"/>
      <c r="Y16" s="131"/>
      <c r="Z16" s="147"/>
      <c r="AA16" s="131"/>
      <c r="AB16" s="147"/>
      <c r="AC16" s="131"/>
      <c r="AD16" s="147"/>
      <c r="AE16" s="131"/>
      <c r="AF16" s="147"/>
      <c r="AG16" s="131"/>
      <c r="AH16" s="147"/>
      <c r="AI16" s="131"/>
      <c r="AJ16" s="147"/>
      <c r="AK16" s="131"/>
      <c r="AL16" s="147"/>
      <c r="AM16" s="131"/>
      <c r="AN16" s="147"/>
      <c r="AO16" s="131"/>
      <c r="AP16" s="302"/>
      <c r="AQ16" s="150"/>
      <c r="AR16" s="312" t="s">
        <v>140</v>
      </c>
      <c r="AS16" s="7" t="s">
        <v>213</v>
      </c>
      <c r="AT16" s="273"/>
      <c r="AU16" s="274"/>
      <c r="AV16" s="275"/>
      <c r="AW16" s="275"/>
      <c r="AX16" s="276"/>
      <c r="AY16" s="276"/>
      <c r="AZ16" s="276"/>
      <c r="BA16" s="276"/>
      <c r="BB16" s="275"/>
      <c r="BC16" s="274"/>
      <c r="BD16" s="275"/>
      <c r="BE16" s="275"/>
      <c r="BF16" s="276"/>
      <c r="BG16" s="276"/>
      <c r="BH16" s="276"/>
      <c r="BI16" s="276"/>
      <c r="BJ16" s="275"/>
      <c r="BK16" s="274"/>
      <c r="BL16" s="275"/>
      <c r="BM16" s="275"/>
      <c r="BN16" s="276"/>
      <c r="BO16" s="276"/>
      <c r="BP16" s="276"/>
      <c r="BQ16" s="276"/>
      <c r="BR16" s="275"/>
      <c r="BS16" s="274"/>
      <c r="BT16" s="275"/>
      <c r="BU16" s="275"/>
      <c r="BV16" s="276"/>
      <c r="BW16" s="276"/>
      <c r="BX16" s="276"/>
      <c r="BY16" s="276"/>
      <c r="BZ16" s="275"/>
      <c r="CA16" s="274"/>
      <c r="CB16" s="275"/>
      <c r="CC16" s="313"/>
      <c r="CE16" s="331">
        <f>$M$30</f>
        <v>47484</v>
      </c>
      <c r="CF16" s="328"/>
      <c r="CG16" s="331">
        <f t="shared" si="6"/>
        <v>47484</v>
      </c>
      <c r="CI16" s="131">
        <f t="shared" si="7"/>
        <v>0</v>
      </c>
      <c r="CJ16" s="148" t="str">
        <f t="shared" si="8"/>
        <v/>
      </c>
    </row>
    <row r="17" spans="1:88" ht="19.5" customHeight="1">
      <c r="B17" s="292"/>
      <c r="C17" s="188"/>
      <c r="D17" s="130" t="s">
        <v>173</v>
      </c>
      <c r="E17" s="3" t="s">
        <v>214</v>
      </c>
      <c r="F17" s="3" t="s">
        <v>224</v>
      </c>
      <c r="G17" s="1" t="s">
        <v>66</v>
      </c>
      <c r="H17" s="5">
        <v>1</v>
      </c>
      <c r="I17" s="170">
        <f t="shared" si="1"/>
        <v>0</v>
      </c>
      <c r="J17" s="171">
        <f t="shared" si="2"/>
        <v>0</v>
      </c>
      <c r="K17" s="426">
        <f t="shared" si="3"/>
        <v>0</v>
      </c>
      <c r="L17" s="427"/>
      <c r="M17" s="249">
        <f t="shared" si="4"/>
        <v>47484</v>
      </c>
      <c r="N17" s="271">
        <f t="shared" si="5"/>
        <v>47484</v>
      </c>
      <c r="P17" s="301" t="s">
        <v>214</v>
      </c>
      <c r="Q17" s="131"/>
      <c r="R17" s="147"/>
      <c r="S17" s="132"/>
      <c r="T17" s="133"/>
      <c r="U17" s="131"/>
      <c r="V17" s="147"/>
      <c r="W17" s="131"/>
      <c r="X17" s="147"/>
      <c r="Y17" s="131"/>
      <c r="Z17" s="147"/>
      <c r="AA17" s="131"/>
      <c r="AB17" s="147"/>
      <c r="AC17" s="131"/>
      <c r="AD17" s="147"/>
      <c r="AE17" s="131"/>
      <c r="AF17" s="147"/>
      <c r="AG17" s="131"/>
      <c r="AH17" s="147"/>
      <c r="AI17" s="131"/>
      <c r="AJ17" s="147"/>
      <c r="AK17" s="131"/>
      <c r="AL17" s="147"/>
      <c r="AM17" s="131"/>
      <c r="AN17" s="147"/>
      <c r="AO17" s="131"/>
      <c r="AP17" s="302"/>
      <c r="AQ17" s="150"/>
      <c r="AR17" s="312" t="s">
        <v>173</v>
      </c>
      <c r="AS17" s="7" t="s">
        <v>214</v>
      </c>
      <c r="AT17" s="273"/>
      <c r="AU17" s="274"/>
      <c r="AV17" s="275"/>
      <c r="AW17" s="275"/>
      <c r="AX17" s="276"/>
      <c r="AY17" s="276"/>
      <c r="AZ17" s="276"/>
      <c r="BA17" s="276"/>
      <c r="BB17" s="275"/>
      <c r="BC17" s="274"/>
      <c r="BD17" s="275"/>
      <c r="BE17" s="275"/>
      <c r="BF17" s="276"/>
      <c r="BG17" s="276"/>
      <c r="BH17" s="276"/>
      <c r="BI17" s="276"/>
      <c r="BJ17" s="275"/>
      <c r="BK17" s="274"/>
      <c r="BL17" s="275"/>
      <c r="BM17" s="275"/>
      <c r="BN17" s="276"/>
      <c r="BO17" s="276"/>
      <c r="BP17" s="276"/>
      <c r="BQ17" s="276"/>
      <c r="BR17" s="275"/>
      <c r="BS17" s="274"/>
      <c r="BT17" s="275"/>
      <c r="BU17" s="275"/>
      <c r="BV17" s="276"/>
      <c r="BW17" s="276"/>
      <c r="BX17" s="276"/>
      <c r="BY17" s="276"/>
      <c r="BZ17" s="275"/>
      <c r="CA17" s="274"/>
      <c r="CB17" s="275"/>
      <c r="CC17" s="313"/>
      <c r="CE17" s="331">
        <f>$M$30</f>
        <v>47484</v>
      </c>
      <c r="CF17" s="328"/>
      <c r="CG17" s="331">
        <f t="shared" si="6"/>
        <v>47484</v>
      </c>
      <c r="CI17" s="131">
        <f t="shared" si="7"/>
        <v>0</v>
      </c>
      <c r="CJ17" s="148" t="str">
        <f t="shared" si="8"/>
        <v/>
      </c>
    </row>
    <row r="18" spans="1:88" s="154" customFormat="1" ht="21" customHeight="1">
      <c r="A18" s="134"/>
      <c r="B18" s="294"/>
      <c r="C18" s="188"/>
      <c r="D18" s="129" t="s">
        <v>174</v>
      </c>
      <c r="E18" s="7" t="s">
        <v>215</v>
      </c>
      <c r="F18" s="7" t="s">
        <v>225</v>
      </c>
      <c r="G18" s="6" t="s">
        <v>66</v>
      </c>
      <c r="H18" s="9" t="s">
        <v>20</v>
      </c>
      <c r="I18" s="170">
        <f t="shared" si="1"/>
        <v>0</v>
      </c>
      <c r="J18" s="171">
        <f t="shared" si="2"/>
        <v>0</v>
      </c>
      <c r="K18" s="426">
        <f t="shared" si="3"/>
        <v>0</v>
      </c>
      <c r="L18" s="427"/>
      <c r="M18" s="249">
        <f t="shared" si="4"/>
        <v>47484</v>
      </c>
      <c r="N18" s="271">
        <f t="shared" si="5"/>
        <v>47484</v>
      </c>
      <c r="P18" s="303" t="s">
        <v>215</v>
      </c>
      <c r="Q18" s="131"/>
      <c r="R18" s="147"/>
      <c r="S18" s="132"/>
      <c r="T18" s="133"/>
      <c r="U18" s="131"/>
      <c r="V18" s="147"/>
      <c r="W18" s="131"/>
      <c r="X18" s="147"/>
      <c r="Y18" s="131"/>
      <c r="Z18" s="147"/>
      <c r="AA18" s="131"/>
      <c r="AB18" s="147"/>
      <c r="AC18" s="131"/>
      <c r="AD18" s="147"/>
      <c r="AE18" s="131"/>
      <c r="AF18" s="147"/>
      <c r="AG18" s="131"/>
      <c r="AH18" s="147"/>
      <c r="AI18" s="131"/>
      <c r="AJ18" s="147"/>
      <c r="AK18" s="131"/>
      <c r="AL18" s="147"/>
      <c r="AM18" s="131"/>
      <c r="AN18" s="147"/>
      <c r="AO18" s="131"/>
      <c r="AP18" s="302"/>
      <c r="AQ18" s="150"/>
      <c r="AR18" s="312" t="s">
        <v>174</v>
      </c>
      <c r="AS18" s="7" t="s">
        <v>215</v>
      </c>
      <c r="AT18" s="273"/>
      <c r="AU18" s="274"/>
      <c r="AV18" s="275"/>
      <c r="AW18" s="275"/>
      <c r="AX18" s="276"/>
      <c r="AY18" s="276"/>
      <c r="AZ18" s="276"/>
      <c r="BA18" s="276"/>
      <c r="BB18" s="275"/>
      <c r="BC18" s="274"/>
      <c r="BD18" s="275"/>
      <c r="BE18" s="275"/>
      <c r="BF18" s="276"/>
      <c r="BG18" s="276"/>
      <c r="BH18" s="276"/>
      <c r="BI18" s="276"/>
      <c r="BJ18" s="275"/>
      <c r="BK18" s="274"/>
      <c r="BL18" s="275"/>
      <c r="BM18" s="275"/>
      <c r="BN18" s="276"/>
      <c r="BO18" s="276"/>
      <c r="BP18" s="276"/>
      <c r="BQ18" s="276"/>
      <c r="BR18" s="275"/>
      <c r="BS18" s="274"/>
      <c r="BT18" s="275"/>
      <c r="BU18" s="275"/>
      <c r="BV18" s="276"/>
      <c r="BW18" s="276"/>
      <c r="BX18" s="276"/>
      <c r="BY18" s="276"/>
      <c r="BZ18" s="275"/>
      <c r="CA18" s="274"/>
      <c r="CB18" s="275"/>
      <c r="CC18" s="313"/>
      <c r="CE18" s="331">
        <f>$M$30</f>
        <v>47484</v>
      </c>
      <c r="CF18" s="334"/>
      <c r="CG18" s="331">
        <f t="shared" si="6"/>
        <v>47484</v>
      </c>
      <c r="CI18" s="131">
        <f t="shared" si="7"/>
        <v>0</v>
      </c>
      <c r="CJ18" s="148" t="str">
        <f t="shared" si="8"/>
        <v/>
      </c>
    </row>
    <row r="19" spans="1:88" s="154" customFormat="1" ht="21" customHeight="1">
      <c r="A19" s="134"/>
      <c r="B19" s="294"/>
      <c r="C19" s="188"/>
      <c r="D19" s="130" t="s">
        <v>175</v>
      </c>
      <c r="E19" s="3" t="s">
        <v>301</v>
      </c>
      <c r="F19" s="3" t="s">
        <v>226</v>
      </c>
      <c r="G19" s="1" t="s">
        <v>66</v>
      </c>
      <c r="H19" s="5">
        <v>1</v>
      </c>
      <c r="I19" s="170">
        <f t="shared" si="1"/>
        <v>0</v>
      </c>
      <c r="J19" s="171">
        <f t="shared" si="2"/>
        <v>0</v>
      </c>
      <c r="K19" s="426">
        <f t="shared" si="3"/>
        <v>41475</v>
      </c>
      <c r="L19" s="427"/>
      <c r="M19" s="249">
        <f t="shared" si="4"/>
        <v>41469</v>
      </c>
      <c r="N19" s="271">
        <f t="shared" si="5"/>
        <v>47484</v>
      </c>
      <c r="P19" s="301" t="s">
        <v>301</v>
      </c>
      <c r="Q19" s="131"/>
      <c r="R19" s="147"/>
      <c r="S19" s="132"/>
      <c r="T19" s="133"/>
      <c r="U19" s="131"/>
      <c r="V19" s="147"/>
      <c r="W19" s="131"/>
      <c r="X19" s="147"/>
      <c r="Y19" s="131"/>
      <c r="Z19" s="147"/>
      <c r="AA19" s="131"/>
      <c r="AB19" s="147"/>
      <c r="AC19" s="131"/>
      <c r="AD19" s="147"/>
      <c r="AE19" s="131"/>
      <c r="AF19" s="147">
        <v>41475</v>
      </c>
      <c r="AG19" s="131"/>
      <c r="AH19" s="147"/>
      <c r="AI19" s="131"/>
      <c r="AJ19" s="147"/>
      <c r="AK19" s="131"/>
      <c r="AL19" s="147"/>
      <c r="AM19" s="131"/>
      <c r="AN19" s="147"/>
      <c r="AO19" s="131"/>
      <c r="AP19" s="302"/>
      <c r="AQ19" s="150"/>
      <c r="AR19" s="312" t="s">
        <v>175</v>
      </c>
      <c r="AS19" s="7" t="s">
        <v>216</v>
      </c>
      <c r="AT19" s="273"/>
      <c r="AU19" s="274"/>
      <c r="AV19" s="275"/>
      <c r="AW19" s="275"/>
      <c r="AX19" s="276"/>
      <c r="AY19" s="276"/>
      <c r="AZ19" s="276"/>
      <c r="BA19" s="276"/>
      <c r="BB19" s="275"/>
      <c r="BC19" s="274"/>
      <c r="BD19" s="275"/>
      <c r="BE19" s="275"/>
      <c r="BF19" s="276"/>
      <c r="BG19" s="276"/>
      <c r="BH19" s="276"/>
      <c r="BI19" s="276"/>
      <c r="BJ19" s="275"/>
      <c r="BK19" s="274"/>
      <c r="BL19" s="275"/>
      <c r="BM19" s="275"/>
      <c r="BN19" s="276"/>
      <c r="BO19" s="276"/>
      <c r="BP19" s="276"/>
      <c r="BQ19" s="276"/>
      <c r="BR19" s="275"/>
      <c r="BS19" s="274"/>
      <c r="BT19" s="275"/>
      <c r="BU19" s="275"/>
      <c r="BV19" s="276"/>
      <c r="BW19" s="276"/>
      <c r="BX19" s="276"/>
      <c r="BY19" s="276"/>
      <c r="BZ19" s="275"/>
      <c r="CA19" s="274"/>
      <c r="CB19" s="275"/>
      <c r="CC19" s="313"/>
      <c r="CE19" s="331">
        <v>41469</v>
      </c>
      <c r="CF19" s="334"/>
      <c r="CG19" s="331">
        <f t="shared" si="6"/>
        <v>47484</v>
      </c>
      <c r="CI19" s="131">
        <f t="shared" si="7"/>
        <v>0</v>
      </c>
      <c r="CJ19" s="148">
        <f t="shared" si="8"/>
        <v>41475</v>
      </c>
    </row>
    <row r="20" spans="1:88" s="154" customFormat="1" ht="24.6" customHeight="1">
      <c r="A20" s="134"/>
      <c r="B20" s="294"/>
      <c r="C20" s="188"/>
      <c r="D20" s="129" t="s">
        <v>141</v>
      </c>
      <c r="E20" s="7" t="s">
        <v>317</v>
      </c>
      <c r="F20" s="7" t="s">
        <v>316</v>
      </c>
      <c r="G20" s="6" t="s">
        <v>66</v>
      </c>
      <c r="H20" s="8">
        <v>1</v>
      </c>
      <c r="I20" s="170">
        <f t="shared" si="1"/>
        <v>0</v>
      </c>
      <c r="J20" s="171">
        <f t="shared" si="2"/>
        <v>0</v>
      </c>
      <c r="K20" s="426">
        <f t="shared" si="3"/>
        <v>0</v>
      </c>
      <c r="L20" s="427"/>
      <c r="M20" s="249">
        <f t="shared" si="4"/>
        <v>47484</v>
      </c>
      <c r="N20" s="271">
        <f t="shared" si="5"/>
        <v>47484</v>
      </c>
      <c r="P20" s="303" t="s">
        <v>217</v>
      </c>
      <c r="Q20" s="131"/>
      <c r="R20" s="147"/>
      <c r="S20" s="132"/>
      <c r="T20" s="133"/>
      <c r="U20" s="131"/>
      <c r="V20" s="147"/>
      <c r="W20" s="131"/>
      <c r="X20" s="147"/>
      <c r="Y20" s="131"/>
      <c r="Z20" s="147"/>
      <c r="AA20" s="131"/>
      <c r="AB20" s="147"/>
      <c r="AC20" s="131"/>
      <c r="AD20" s="147"/>
      <c r="AE20" s="131"/>
      <c r="AF20" s="147"/>
      <c r="AG20" s="131"/>
      <c r="AH20" s="147"/>
      <c r="AI20" s="131"/>
      <c r="AJ20" s="147"/>
      <c r="AK20" s="131"/>
      <c r="AL20" s="147"/>
      <c r="AM20" s="131"/>
      <c r="AN20" s="147"/>
      <c r="AO20" s="131"/>
      <c r="AP20" s="302"/>
      <c r="AQ20" s="155"/>
      <c r="AR20" s="312" t="s">
        <v>141</v>
      </c>
      <c r="AS20" s="7" t="s">
        <v>317</v>
      </c>
      <c r="AT20" s="273"/>
      <c r="AU20" s="274"/>
      <c r="AV20" s="275"/>
      <c r="AW20" s="275"/>
      <c r="AX20" s="276"/>
      <c r="AY20" s="276"/>
      <c r="AZ20" s="276"/>
      <c r="BA20" s="276"/>
      <c r="BB20" s="275"/>
      <c r="BC20" s="274"/>
      <c r="BD20" s="275"/>
      <c r="BE20" s="275"/>
      <c r="BF20" s="276"/>
      <c r="BG20" s="276"/>
      <c r="BH20" s="276"/>
      <c r="BI20" s="276"/>
      <c r="BJ20" s="275"/>
      <c r="BK20" s="274"/>
      <c r="BL20" s="275"/>
      <c r="BM20" s="275"/>
      <c r="BN20" s="276"/>
      <c r="BO20" s="276"/>
      <c r="BP20" s="276"/>
      <c r="BQ20" s="276"/>
      <c r="BR20" s="275"/>
      <c r="BS20" s="274"/>
      <c r="BT20" s="275"/>
      <c r="BU20" s="275"/>
      <c r="BV20" s="276"/>
      <c r="BW20" s="276"/>
      <c r="BX20" s="276"/>
      <c r="BY20" s="276"/>
      <c r="BZ20" s="275"/>
      <c r="CA20" s="274"/>
      <c r="CB20" s="275"/>
      <c r="CC20" s="313"/>
      <c r="CE20" s="331">
        <f>$M$30</f>
        <v>47484</v>
      </c>
      <c r="CF20" s="334"/>
      <c r="CG20" s="331">
        <f t="shared" si="6"/>
        <v>47484</v>
      </c>
      <c r="CI20" s="131">
        <f t="shared" si="7"/>
        <v>0</v>
      </c>
      <c r="CJ20" s="148" t="str">
        <f t="shared" si="8"/>
        <v/>
      </c>
    </row>
    <row r="21" spans="1:88" s="140" customFormat="1" ht="7.5" customHeight="1">
      <c r="A21" s="142"/>
      <c r="B21" s="570"/>
      <c r="C21" s="460"/>
      <c r="D21" s="460"/>
      <c r="E21" s="460"/>
      <c r="F21" s="460"/>
      <c r="G21" s="460"/>
      <c r="H21" s="460"/>
      <c r="I21" s="460"/>
      <c r="J21" s="460"/>
      <c r="K21" s="460"/>
      <c r="L21" s="460"/>
      <c r="M21" s="460"/>
      <c r="N21" s="291"/>
      <c r="P21" s="297"/>
      <c r="Q21" s="152"/>
      <c r="R21" s="152"/>
      <c r="S21" s="152"/>
      <c r="T21" s="152"/>
      <c r="U21" s="152"/>
      <c r="V21" s="152"/>
      <c r="W21" s="152"/>
      <c r="X21" s="152"/>
      <c r="Y21" s="152"/>
      <c r="Z21" s="152"/>
      <c r="AA21" s="152"/>
      <c r="AB21" s="152"/>
      <c r="AC21" s="152"/>
      <c r="AD21" s="152"/>
      <c r="AE21" s="152"/>
      <c r="AF21" s="152"/>
      <c r="AG21" s="152"/>
      <c r="AH21" s="152"/>
      <c r="AI21" s="152"/>
      <c r="AJ21" s="152"/>
      <c r="AK21" s="152"/>
      <c r="AL21" s="152"/>
      <c r="AM21" s="152"/>
      <c r="AN21" s="152"/>
      <c r="AO21" s="152"/>
      <c r="AP21" s="304"/>
      <c r="AQ21" s="158"/>
      <c r="AR21" s="572"/>
      <c r="AS21" s="573"/>
      <c r="AT21" s="573"/>
      <c r="AU21" s="573"/>
      <c r="AV21" s="573"/>
      <c r="AW21" s="573"/>
      <c r="AX21" s="573"/>
      <c r="AY21" s="573"/>
      <c r="AZ21" s="573"/>
      <c r="BA21" s="573"/>
      <c r="BB21" s="573"/>
      <c r="BC21" s="573"/>
      <c r="BD21" s="573"/>
      <c r="BE21" s="573"/>
      <c r="BF21" s="573"/>
      <c r="BG21" s="573"/>
      <c r="BH21" s="573"/>
      <c r="BI21" s="573"/>
      <c r="BJ21" s="573"/>
      <c r="BK21" s="573"/>
      <c r="BL21" s="573"/>
      <c r="BM21" s="573"/>
      <c r="BN21" s="573"/>
      <c r="BO21" s="573"/>
      <c r="BP21" s="573"/>
      <c r="BQ21" s="573"/>
      <c r="BR21" s="573"/>
      <c r="BS21" s="573"/>
      <c r="BT21" s="573"/>
      <c r="BU21" s="573"/>
      <c r="BV21" s="573"/>
      <c r="BW21" s="573"/>
      <c r="BX21" s="573"/>
      <c r="BY21" s="573"/>
      <c r="BZ21" s="573"/>
      <c r="CA21" s="573"/>
      <c r="CB21" s="573"/>
      <c r="CC21" s="574"/>
      <c r="CE21" s="335"/>
      <c r="CF21" s="328"/>
      <c r="CG21" s="335"/>
      <c r="CI21" s="152"/>
      <c r="CJ21" s="152"/>
    </row>
    <row r="22" spans="1:88" ht="11.25" customHeight="1">
      <c r="B22" s="292"/>
      <c r="C22" s="444" t="s">
        <v>4</v>
      </c>
      <c r="D22" s="444"/>
      <c r="E22" s="444"/>
      <c r="F22" s="444"/>
      <c r="G22" s="444"/>
      <c r="H22" s="444"/>
      <c r="I22" s="444"/>
      <c r="J22" s="444"/>
      <c r="K22" s="444"/>
      <c r="L22" s="444"/>
      <c r="M22" s="444"/>
      <c r="N22" s="256"/>
      <c r="P22" s="552" t="s">
        <v>4</v>
      </c>
      <c r="Q22" s="446"/>
      <c r="R22" s="446"/>
      <c r="S22" s="446"/>
      <c r="T22" s="446"/>
      <c r="U22" s="446"/>
      <c r="V22" s="446"/>
      <c r="W22" s="446"/>
      <c r="X22" s="446"/>
      <c r="Y22" s="446"/>
      <c r="Z22" s="446"/>
      <c r="AA22" s="446"/>
      <c r="AB22" s="446"/>
      <c r="AC22" s="446"/>
      <c r="AD22" s="446"/>
      <c r="AE22" s="446"/>
      <c r="AF22" s="446"/>
      <c r="AG22" s="446"/>
      <c r="AH22" s="446"/>
      <c r="AI22" s="446"/>
      <c r="AJ22" s="446"/>
      <c r="AK22" s="446"/>
      <c r="AL22" s="446"/>
      <c r="AM22" s="446"/>
      <c r="AN22" s="446"/>
      <c r="AO22" s="446"/>
      <c r="AP22" s="571"/>
      <c r="AR22" s="575" t="s">
        <v>4</v>
      </c>
      <c r="AS22" s="576"/>
      <c r="AT22" s="576"/>
      <c r="AU22" s="576"/>
      <c r="AV22" s="576"/>
      <c r="AW22" s="576"/>
      <c r="AX22" s="576"/>
      <c r="AY22" s="576"/>
      <c r="AZ22" s="576"/>
      <c r="BA22" s="576"/>
      <c r="BB22" s="576"/>
      <c r="BC22" s="576"/>
      <c r="BD22" s="576"/>
      <c r="BE22" s="576"/>
      <c r="BF22" s="576"/>
      <c r="BG22" s="576"/>
      <c r="BH22" s="576"/>
      <c r="BI22" s="576"/>
      <c r="BJ22" s="576"/>
      <c r="BK22" s="576"/>
      <c r="BL22" s="576"/>
      <c r="BM22" s="576"/>
      <c r="BN22" s="576"/>
      <c r="BO22" s="576"/>
      <c r="BP22" s="576"/>
      <c r="BQ22" s="576"/>
      <c r="BR22" s="576"/>
      <c r="BS22" s="576"/>
      <c r="BT22" s="576"/>
      <c r="BU22" s="576"/>
      <c r="BV22" s="576"/>
      <c r="BW22" s="576"/>
      <c r="BX22" s="576"/>
      <c r="BY22" s="576"/>
      <c r="BZ22" s="576"/>
      <c r="CA22" s="576"/>
      <c r="CB22" s="576"/>
      <c r="CC22" s="577"/>
      <c r="CE22" s="330"/>
      <c r="CF22" s="328"/>
      <c r="CG22" s="330"/>
      <c r="CI22" s="504"/>
      <c r="CJ22" s="504"/>
    </row>
    <row r="23" spans="1:88" ht="22.9" customHeight="1">
      <c r="B23" s="292"/>
      <c r="C23" s="188"/>
      <c r="D23" s="130" t="s">
        <v>142</v>
      </c>
      <c r="E23" s="3" t="s">
        <v>304</v>
      </c>
      <c r="F23" s="3" t="s">
        <v>303</v>
      </c>
      <c r="G23" s="1" t="s">
        <v>66</v>
      </c>
      <c r="H23" s="5">
        <v>1</v>
      </c>
      <c r="I23" s="170">
        <f>IF($M$2=S$3,Q23,IF($M$2=U$3,S23,IF($M$2=W$3,U23,IF($M$2=Y$3,W23,IF($M$2=AA$3,Y23,IF($M$2=AC$3,AA23,IF($M$2=AE$3,AC23,IF($M$2=AG$3,AE23,IF($M$2=AI$3,AG23,IF($M$2=AK$3,AI23,IF($M$2=AM$3,AK23,IF($M$2=AO$3,AM23,""))))))))))))</f>
        <v>0</v>
      </c>
      <c r="J23" s="171">
        <f>IF(K23&gt;0,CI23,IF($M$2=S$3,S23,IF($M$2=U$3,U23,IF($M$2=W$3,W23,IF($M$2=Y$3,Y23,IF($M$2=AA$3,AA23,IF($M$2=AC$3,AC23,IF($M$2=AE$3,AE23,IF($M$2=AG$3,AG23,IF($M$2=AI$3,AI23,IF($M$2=AK$3,AK23,IF($M$2=AM$3,AM23,IF($M$2=AO$3,AO23,"")))))))))))))</f>
        <v>0</v>
      </c>
      <c r="K23" s="426">
        <f>IF(R23&gt;0,R23,IF(T23&gt;0,T23,IF(V23&gt;0,V23,IF(X23&gt;0,X23,IF(Z23&gt;0,Z23,IF(AB23&gt;0,AB23,IF(AD23&gt;0,AD23,IF(AF23&gt;0,AF23,IF(AH23&gt;0,AH23,IF(AJ23&gt;0,AJ23,IF(AL23&gt;0,AL23,IF(AN23&gt;0,AN23,IF(AP23&gt;0,AP23,0)))))))))))))</f>
        <v>41516</v>
      </c>
      <c r="L23" s="427"/>
      <c r="M23" s="249">
        <f>CE23</f>
        <v>41532</v>
      </c>
      <c r="N23" s="271">
        <f>CG23</f>
        <v>47484</v>
      </c>
      <c r="P23" s="301" t="s">
        <v>304</v>
      </c>
      <c r="Q23" s="131"/>
      <c r="R23" s="147"/>
      <c r="S23" s="132"/>
      <c r="T23" s="133"/>
      <c r="U23" s="131"/>
      <c r="V23" s="147"/>
      <c r="W23" s="131"/>
      <c r="X23" s="147"/>
      <c r="Y23" s="131"/>
      <c r="Z23" s="147"/>
      <c r="AA23" s="131"/>
      <c r="AB23" s="147"/>
      <c r="AC23" s="131"/>
      <c r="AD23" s="147"/>
      <c r="AE23" s="131"/>
      <c r="AF23" s="147"/>
      <c r="AG23" s="131"/>
      <c r="AH23" s="147">
        <v>41516</v>
      </c>
      <c r="AI23" s="131"/>
      <c r="AJ23" s="147"/>
      <c r="AK23" s="131"/>
      <c r="AL23" s="147"/>
      <c r="AM23" s="131"/>
      <c r="AN23" s="147"/>
      <c r="AO23" s="131"/>
      <c r="AP23" s="302"/>
      <c r="AR23" s="312" t="s">
        <v>142</v>
      </c>
      <c r="AS23" s="7" t="s">
        <v>218</v>
      </c>
      <c r="AT23" s="273"/>
      <c r="AU23" s="274"/>
      <c r="AV23" s="275"/>
      <c r="AW23" s="275"/>
      <c r="AX23" s="276"/>
      <c r="AY23" s="276"/>
      <c r="AZ23" s="276"/>
      <c r="BA23" s="276"/>
      <c r="BB23" s="275"/>
      <c r="BC23" s="274"/>
      <c r="BD23" s="275"/>
      <c r="BE23" s="275"/>
      <c r="BF23" s="276"/>
      <c r="BG23" s="276"/>
      <c r="BH23" s="276"/>
      <c r="BI23" s="276"/>
      <c r="BJ23" s="275"/>
      <c r="BK23" s="274"/>
      <c r="BL23" s="275"/>
      <c r="BM23" s="275"/>
      <c r="BN23" s="276"/>
      <c r="BO23" s="276"/>
      <c r="BP23" s="276"/>
      <c r="BQ23" s="276"/>
      <c r="BR23" s="275"/>
      <c r="BS23" s="274"/>
      <c r="BT23" s="275"/>
      <c r="BU23" s="275"/>
      <c r="BV23" s="276"/>
      <c r="BW23" s="276"/>
      <c r="BX23" s="276"/>
      <c r="BY23" s="276"/>
      <c r="BZ23" s="275"/>
      <c r="CA23" s="274"/>
      <c r="CB23" s="275"/>
      <c r="CC23" s="313"/>
      <c r="CE23" s="331">
        <v>41532</v>
      </c>
      <c r="CF23" s="328"/>
      <c r="CG23" s="331">
        <f>$M$30</f>
        <v>47484</v>
      </c>
      <c r="CI23" s="131">
        <f>IF($R23&gt;0,$Q23,IF($T23&gt;0,$S23,IF($V23&gt;0,$U23,IF($X23&gt;0,$W23,IF($Z23&gt;0,$Y23,IF($AB23&gt;0,$AA23,IF($AD23&gt;0,$AC23,IF($AF23&gt;0,$AE23,IF($AH23&gt;0,$AG23,IF($AJ23&gt;0,$AI23,IF($AL23&gt;0,$AK23,IF($AN23&gt;0,$AM23,IF($AP23&gt;0,$AO23,0)))))))))))))</f>
        <v>0</v>
      </c>
      <c r="CJ23" s="148">
        <f>IF(K23&gt;0,K23,"")</f>
        <v>41516</v>
      </c>
    </row>
    <row r="24" spans="1:88" ht="28.9" customHeight="1">
      <c r="B24" s="292"/>
      <c r="C24" s="188"/>
      <c r="D24" s="129" t="s">
        <v>176</v>
      </c>
      <c r="E24" s="7" t="s">
        <v>300</v>
      </c>
      <c r="F24" s="7" t="s">
        <v>305</v>
      </c>
      <c r="G24" s="6" t="s">
        <v>66</v>
      </c>
      <c r="H24" s="8">
        <v>1</v>
      </c>
      <c r="I24" s="170">
        <f>IF($M$2=S$3,Q24,IF($M$2=U$3,S24,IF($M$2=W$3,U24,IF($M$2=Y$3,W24,IF($M$2=AA$3,Y24,IF($M$2=AC$3,AA24,IF($M$2=AE$3,AC24,IF($M$2=AG$3,AE24,IF($M$2=AI$3,AG24,IF($M$2=AK$3,AI24,IF($M$2=AM$3,AK24,IF($M$2=AO$3,AM24,""))))))))))))</f>
        <v>0</v>
      </c>
      <c r="J24" s="171">
        <f>IF(K24&gt;0,CI24,IF($M$2=S$3,S24,IF($M$2=U$3,U24,IF($M$2=W$3,W24,IF($M$2=Y$3,Y24,IF($M$2=AA$3,AA24,IF($M$2=AC$3,AC24,IF($M$2=AE$3,AE24,IF($M$2=AG$3,AG24,IF($M$2=AI$3,AI24,IF($M$2=AK$3,AK24,IF($M$2=AM$3,AM24,IF($M$2=AO$3,AO24,"")))))))))))))</f>
        <v>0</v>
      </c>
      <c r="K24" s="426">
        <f>IF(R24&gt;0,R24,IF(T24&gt;0,T24,IF(V24&gt;0,V24,IF(X24&gt;0,X24,IF(Z24&gt;0,Z24,IF(AB24&gt;0,AB24,IF(AD24&gt;0,AD24,IF(AF24&gt;0,AF24,IF(AH24&gt;0,AH24,IF(AJ24&gt;0,AJ24,IF(AL24&gt;0,AL24,IF(AN24&gt;0,AN24,IF(AP24&gt;0,AP24,0)))))))))))))</f>
        <v>0</v>
      </c>
      <c r="L24" s="427"/>
      <c r="M24" s="249">
        <f>CE24</f>
        <v>47484</v>
      </c>
      <c r="N24" s="271">
        <f>CG24</f>
        <v>47484</v>
      </c>
      <c r="P24" s="303" t="s">
        <v>300</v>
      </c>
      <c r="Q24" s="131"/>
      <c r="R24" s="147"/>
      <c r="S24" s="132"/>
      <c r="T24" s="133"/>
      <c r="U24" s="131"/>
      <c r="V24" s="147"/>
      <c r="W24" s="131"/>
      <c r="X24" s="147"/>
      <c r="Y24" s="131"/>
      <c r="Z24" s="147"/>
      <c r="AA24" s="131"/>
      <c r="AB24" s="147"/>
      <c r="AC24" s="131"/>
      <c r="AD24" s="147"/>
      <c r="AE24" s="131"/>
      <c r="AF24" s="147"/>
      <c r="AG24" s="131"/>
      <c r="AH24" s="147"/>
      <c r="AI24" s="131"/>
      <c r="AJ24" s="147"/>
      <c r="AK24" s="131"/>
      <c r="AL24" s="147"/>
      <c r="AM24" s="131"/>
      <c r="AN24" s="147"/>
      <c r="AO24" s="131"/>
      <c r="AP24" s="302"/>
      <c r="AR24" s="312" t="s">
        <v>176</v>
      </c>
      <c r="AS24" s="7" t="s">
        <v>219</v>
      </c>
      <c r="AT24" s="273"/>
      <c r="AU24" s="274"/>
      <c r="AV24" s="275"/>
      <c r="AW24" s="275"/>
      <c r="AX24" s="276"/>
      <c r="AY24" s="276"/>
      <c r="AZ24" s="276"/>
      <c r="BA24" s="276"/>
      <c r="BB24" s="275"/>
      <c r="BC24" s="274"/>
      <c r="BD24" s="275"/>
      <c r="BE24" s="275"/>
      <c r="BF24" s="276"/>
      <c r="BG24" s="276"/>
      <c r="BH24" s="276"/>
      <c r="BI24" s="276"/>
      <c r="BJ24" s="275"/>
      <c r="BK24" s="274"/>
      <c r="BL24" s="275"/>
      <c r="BM24" s="275"/>
      <c r="BN24" s="276"/>
      <c r="BO24" s="276"/>
      <c r="BP24" s="276"/>
      <c r="BQ24" s="276"/>
      <c r="BR24" s="275"/>
      <c r="BS24" s="274"/>
      <c r="BT24" s="275"/>
      <c r="BU24" s="275"/>
      <c r="BV24" s="276"/>
      <c r="BW24" s="276"/>
      <c r="BX24" s="276"/>
      <c r="BY24" s="276"/>
      <c r="BZ24" s="275"/>
      <c r="CA24" s="274"/>
      <c r="CB24" s="275"/>
      <c r="CC24" s="313"/>
      <c r="CE24" s="331">
        <f>$M$30</f>
        <v>47484</v>
      </c>
      <c r="CF24" s="328"/>
      <c r="CG24" s="331">
        <f>$M$30</f>
        <v>47484</v>
      </c>
      <c r="CI24" s="131">
        <f>IF($R24&gt;0,$Q24,IF($T24&gt;0,$S24,IF($V24&gt;0,$U24,IF($X24&gt;0,$W24,IF($Z24&gt;0,$Y24,IF($AB24&gt;0,$AA24,IF($AD24&gt;0,$AC24,IF($AF24&gt;0,$AE24,IF($AH24&gt;0,$AG24,IF($AJ24&gt;0,$AI24,IF($AL24&gt;0,$AK24,IF($AN24&gt;0,$AM24,IF($AP24&gt;0,$AO24,0)))))))))))))</f>
        <v>0</v>
      </c>
      <c r="CJ24" s="148" t="str">
        <f>IF(K24&gt;0,K24,"")</f>
        <v/>
      </c>
    </row>
    <row r="25" spans="1:88" ht="31.9" customHeight="1">
      <c r="B25" s="292"/>
      <c r="C25" s="188"/>
      <c r="D25" s="130" t="s">
        <v>143</v>
      </c>
      <c r="E25" s="3" t="s">
        <v>299</v>
      </c>
      <c r="F25" s="3" t="s">
        <v>230</v>
      </c>
      <c r="G25" s="1" t="s">
        <v>66</v>
      </c>
      <c r="H25" s="4" t="s">
        <v>42</v>
      </c>
      <c r="I25" s="170">
        <f>IF($M$2=S$3,Q25,IF($M$2=U$3,S25,IF($M$2=W$3,U25,IF($M$2=Y$3,W25,IF($M$2=AA$3,Y25,IF($M$2=AC$3,AA25,IF($M$2=AE$3,AC25,IF($M$2=AG$3,AE25,IF($M$2=AI$3,AG25,IF($M$2=AK$3,AI25,IF($M$2=AM$3,AK25,IF($M$2=AO$3,AM25,""))))))))))))</f>
        <v>0</v>
      </c>
      <c r="J25" s="171">
        <f>IF(K25&gt;0,CI25,IF($M$2=S$3,S25,IF($M$2=U$3,U25,IF($M$2=W$3,W25,IF($M$2=Y$3,Y25,IF($M$2=AA$3,AA25,IF($M$2=AC$3,AC25,IF($M$2=AE$3,AE25,IF($M$2=AG$3,AG25,IF($M$2=AI$3,AI25,IF($M$2=AK$3,AK25,IF($M$2=AM$3,AM25,IF($M$2=AO$3,AO25,"")))))))))))))</f>
        <v>0</v>
      </c>
      <c r="K25" s="426">
        <f>IF(R25&gt;0,R25,IF(T25&gt;0,T25,IF(V25&gt;0,V25,IF(X25&gt;0,X25,IF(Z25&gt;0,Z25,IF(AB25&gt;0,AB25,IF(AD25&gt;0,AD25,IF(AF25&gt;0,AF25,IF(AH25&gt;0,AH25,IF(AJ25&gt;0,AJ25,IF(AL25&gt;0,AL25,IF(AN25&gt;0,AN25,IF(AP25&gt;0,AP25,0)))))))))))))</f>
        <v>0</v>
      </c>
      <c r="L25" s="427"/>
      <c r="M25" s="249">
        <f>CE25</f>
        <v>47484</v>
      </c>
      <c r="N25" s="271">
        <f>CG25</f>
        <v>47484</v>
      </c>
      <c r="P25" s="301" t="s">
        <v>299</v>
      </c>
      <c r="Q25" s="131"/>
      <c r="R25" s="147"/>
      <c r="S25" s="132"/>
      <c r="T25" s="133"/>
      <c r="U25" s="131"/>
      <c r="V25" s="147"/>
      <c r="W25" s="131"/>
      <c r="X25" s="147"/>
      <c r="Y25" s="131"/>
      <c r="Z25" s="147"/>
      <c r="AA25" s="131"/>
      <c r="AB25" s="147"/>
      <c r="AC25" s="131"/>
      <c r="AD25" s="147"/>
      <c r="AE25" s="131"/>
      <c r="AF25" s="147"/>
      <c r="AG25" s="131"/>
      <c r="AH25" s="147"/>
      <c r="AI25" s="131"/>
      <c r="AJ25" s="147"/>
      <c r="AK25" s="131"/>
      <c r="AL25" s="147"/>
      <c r="AM25" s="131"/>
      <c r="AN25" s="147"/>
      <c r="AO25" s="131"/>
      <c r="AP25" s="302"/>
      <c r="AR25" s="312" t="s">
        <v>143</v>
      </c>
      <c r="AS25" s="7" t="s">
        <v>220</v>
      </c>
      <c r="AT25" s="273"/>
      <c r="AU25" s="274"/>
      <c r="AV25" s="275"/>
      <c r="AW25" s="275"/>
      <c r="AX25" s="276"/>
      <c r="AY25" s="276"/>
      <c r="AZ25" s="276"/>
      <c r="BA25" s="276"/>
      <c r="BB25" s="275"/>
      <c r="BC25" s="274"/>
      <c r="BD25" s="275"/>
      <c r="BE25" s="275"/>
      <c r="BF25" s="276"/>
      <c r="BG25" s="276"/>
      <c r="BH25" s="276"/>
      <c r="BI25" s="276"/>
      <c r="BJ25" s="275"/>
      <c r="BK25" s="274"/>
      <c r="BL25" s="275"/>
      <c r="BM25" s="275"/>
      <c r="BN25" s="276"/>
      <c r="BO25" s="276"/>
      <c r="BP25" s="276"/>
      <c r="BQ25" s="276"/>
      <c r="BR25" s="275"/>
      <c r="BS25" s="274"/>
      <c r="BT25" s="275"/>
      <c r="BU25" s="275"/>
      <c r="BV25" s="276"/>
      <c r="BW25" s="276"/>
      <c r="BX25" s="276"/>
      <c r="BY25" s="276"/>
      <c r="BZ25" s="275"/>
      <c r="CA25" s="274"/>
      <c r="CB25" s="275"/>
      <c r="CC25" s="313"/>
      <c r="CE25" s="331">
        <f>$M$30</f>
        <v>47484</v>
      </c>
      <c r="CF25" s="328"/>
      <c r="CG25" s="331">
        <f>$M$30</f>
        <v>47484</v>
      </c>
      <c r="CI25" s="131">
        <f>IF($R25&gt;0,$Q25,IF($T25&gt;0,$S25,IF($V25&gt;0,$U25,IF($X25&gt;0,$W25,IF($Z25&gt;0,$Y25,IF($AB25&gt;0,$AA25,IF($AD25&gt;0,$AC25,IF($AF25&gt;0,$AE25,IF($AH25&gt;0,$AG25,IF($AJ25&gt;0,$AI25,IF($AL25&gt;0,$AK25,IF($AN25&gt;0,$AM25,IF($AP25&gt;0,$AO25,0)))))))))))))</f>
        <v>0</v>
      </c>
      <c r="CJ25" s="148" t="str">
        <f>IF(K25&gt;0,K25,"")</f>
        <v/>
      </c>
    </row>
    <row r="26" spans="1:88" ht="30.6" customHeight="1">
      <c r="B26" s="292"/>
      <c r="C26" s="188"/>
      <c r="D26" s="129" t="s">
        <v>144</v>
      </c>
      <c r="E26" s="7" t="s">
        <v>221</v>
      </c>
      <c r="F26" s="7" t="s">
        <v>229</v>
      </c>
      <c r="G26" s="6" t="s">
        <v>66</v>
      </c>
      <c r="H26" s="9" t="s">
        <v>228</v>
      </c>
      <c r="I26" s="170">
        <f>IF($M$2=S$3,Q26,IF($M$2=U$3,S26,IF($M$2=W$3,U26,IF($M$2=Y$3,W26,IF($M$2=AA$3,Y26,IF($M$2=AC$3,AA26,IF($M$2=AE$3,AC26,IF($M$2=AG$3,AE26,IF($M$2=AI$3,AG26,IF($M$2=AK$3,AI26,IF($M$2=AM$3,AK26,IF($M$2=AO$3,AM26,""))))))))))))</f>
        <v>0</v>
      </c>
      <c r="J26" s="171">
        <f>IF($M$2=S$3,S26,IF($M$2=U$3,U26,IF($M$2=W$3,W26,IF($M$2=Y$3,Y26,IF($M$2=AA$3,AA26,IF($M$2=AC$3,AC26,IF($M$2=AE$3,AE26,IF($M$2=AG$3,AG26,IF($M$2=AI$3,AI26,IF($M$2=AK$3,AK26,IF($M$2=AM$3,AM26,IF($M$2=AO$3,AO26,""))))))))))))</f>
        <v>0</v>
      </c>
      <c r="K26" s="191">
        <f>IF($M$2=S$3,R26,IF($M$2=U$3,T26,IF($M$2=W$3,V26,IF($M$2=Y$3,X26,IF($M$2=AA$3,Z26,IF($M$2=AC$3,AB26,IF($M$2=AE$3,AD26,IF($M$2=AG$3,AF26,IF($M$2=AI$3,AH26,IF($M$2=AK$3,AJ26,IF($M$2=#REF!,AL26,IF($M$2=AO$3,AN26,""))))))))))))</f>
        <v>0</v>
      </c>
      <c r="L26" s="192">
        <f>IF($M$2=S$3,T26,IF($M$2=U$3,V26,IF($M$2=W$3,X26,IF($M$2=Y$3,Z26,IF($M$2=AA$3,AB26,IF($M$2=AC$3,AD26,IF($M$2=AE$3,AF26,IF($M$2=AG$3,AH26,IF($M$2=AI$3,AJ26,IF($M$2=AK$3,AL26,IF($M$2=AM$3,AN26,IF($M$2=AO$3,AP26,""))))))))))))</f>
        <v>0</v>
      </c>
      <c r="M26" s="249">
        <f>CE26</f>
        <v>47484</v>
      </c>
      <c r="N26" s="272">
        <f>CG26</f>
        <v>47484</v>
      </c>
      <c r="P26" s="303" t="s">
        <v>221</v>
      </c>
      <c r="Q26" s="131"/>
      <c r="R26" s="250"/>
      <c r="S26" s="132"/>
      <c r="T26" s="209"/>
      <c r="U26" s="131">
        <v>100</v>
      </c>
      <c r="V26" s="250">
        <v>24</v>
      </c>
      <c r="W26" s="131">
        <v>100</v>
      </c>
      <c r="X26" s="250">
        <v>24</v>
      </c>
      <c r="Y26" s="131"/>
      <c r="Z26" s="250"/>
      <c r="AA26" s="131"/>
      <c r="AB26" s="250"/>
      <c r="AC26" s="131"/>
      <c r="AD26" s="250"/>
      <c r="AE26" s="131"/>
      <c r="AF26" s="250"/>
      <c r="AG26" s="131"/>
      <c r="AH26" s="250"/>
      <c r="AI26" s="131"/>
      <c r="AJ26" s="250"/>
      <c r="AK26" s="131"/>
      <c r="AL26" s="250"/>
      <c r="AM26" s="131"/>
      <c r="AN26" s="250"/>
      <c r="AO26" s="131"/>
      <c r="AP26" s="305"/>
      <c r="AR26" s="312" t="s">
        <v>144</v>
      </c>
      <c r="AS26" s="7" t="s">
        <v>221</v>
      </c>
      <c r="AT26" s="273"/>
      <c r="AU26" s="274"/>
      <c r="AV26" s="275"/>
      <c r="AW26" s="275"/>
      <c r="AX26" s="276"/>
      <c r="AY26" s="276"/>
      <c r="AZ26" s="276"/>
      <c r="BA26" s="276"/>
      <c r="BB26" s="275"/>
      <c r="BC26" s="274"/>
      <c r="BD26" s="275"/>
      <c r="BE26" s="275"/>
      <c r="BF26" s="276"/>
      <c r="BG26" s="276"/>
      <c r="BH26" s="276"/>
      <c r="BI26" s="276"/>
      <c r="BJ26" s="275"/>
      <c r="BK26" s="274"/>
      <c r="BL26" s="275"/>
      <c r="BM26" s="275"/>
      <c r="BN26" s="276"/>
      <c r="BO26" s="276"/>
      <c r="BP26" s="276"/>
      <c r="BQ26" s="276"/>
      <c r="BR26" s="275"/>
      <c r="BS26" s="274"/>
      <c r="BT26" s="275"/>
      <c r="BU26" s="275"/>
      <c r="BV26" s="276"/>
      <c r="BW26" s="276"/>
      <c r="BX26" s="276"/>
      <c r="BY26" s="276"/>
      <c r="BZ26" s="275"/>
      <c r="CA26" s="274"/>
      <c r="CB26" s="275"/>
      <c r="CC26" s="313"/>
      <c r="CE26" s="331">
        <f>$M$30</f>
        <v>47484</v>
      </c>
      <c r="CF26" s="328"/>
      <c r="CG26" s="331">
        <f>$M$30</f>
        <v>47484</v>
      </c>
      <c r="CI26" s="159"/>
      <c r="CJ26" s="160"/>
    </row>
    <row r="27" spans="1:88" s="141" customFormat="1" ht="6" customHeight="1">
      <c r="A27" s="134"/>
      <c r="B27" s="570"/>
      <c r="C27" s="460"/>
      <c r="D27" s="460"/>
      <c r="E27" s="460"/>
      <c r="F27" s="460"/>
      <c r="G27" s="460"/>
      <c r="H27" s="460"/>
      <c r="I27" s="460"/>
      <c r="J27" s="460"/>
      <c r="K27" s="460"/>
      <c r="L27" s="460"/>
      <c r="M27" s="460"/>
      <c r="N27" s="291"/>
      <c r="O27" s="140"/>
      <c r="P27" s="297"/>
      <c r="Q27" s="159"/>
      <c r="R27" s="159"/>
      <c r="S27" s="159"/>
      <c r="T27" s="159"/>
      <c r="U27" s="159"/>
      <c r="V27" s="159"/>
      <c r="W27" s="159"/>
      <c r="X27" s="159"/>
      <c r="Y27" s="159"/>
      <c r="Z27" s="159"/>
      <c r="AA27" s="159"/>
      <c r="AB27" s="159"/>
      <c r="AC27" s="159"/>
      <c r="AD27" s="159"/>
      <c r="AE27" s="159"/>
      <c r="AF27" s="159"/>
      <c r="AG27" s="159"/>
      <c r="AH27" s="159"/>
      <c r="AI27" s="159"/>
      <c r="AJ27" s="159"/>
      <c r="AK27" s="159"/>
      <c r="AL27" s="159"/>
      <c r="AM27" s="159"/>
      <c r="AN27" s="159"/>
      <c r="AO27" s="159"/>
      <c r="AP27" s="306"/>
      <c r="AR27" s="129"/>
      <c r="AS27" s="13"/>
      <c r="AT27" s="10"/>
      <c r="AU27" s="277"/>
      <c r="AV27" s="10"/>
      <c r="AW27" s="10"/>
      <c r="AX27" s="10"/>
      <c r="AY27" s="10"/>
      <c r="AZ27" s="10"/>
      <c r="BA27" s="10"/>
      <c r="BB27" s="10"/>
      <c r="BC27" s="277"/>
      <c r="BD27" s="10"/>
      <c r="BE27" s="10"/>
      <c r="BF27" s="10"/>
      <c r="BG27" s="10"/>
      <c r="BH27" s="10"/>
      <c r="BI27" s="10"/>
      <c r="BJ27" s="10"/>
      <c r="BK27" s="277"/>
      <c r="BL27" s="10"/>
      <c r="BM27" s="10"/>
      <c r="BN27" s="10"/>
      <c r="BO27" s="10"/>
      <c r="BP27" s="10"/>
      <c r="BQ27" s="10"/>
      <c r="BR27" s="10"/>
      <c r="BS27" s="277"/>
      <c r="BT27" s="10"/>
      <c r="BU27" s="10"/>
      <c r="BV27" s="10"/>
      <c r="BW27" s="10"/>
      <c r="BX27" s="10"/>
      <c r="BY27" s="10"/>
      <c r="BZ27" s="10"/>
      <c r="CA27" s="277"/>
      <c r="CB27" s="10"/>
      <c r="CC27" s="10"/>
      <c r="CD27" s="137"/>
      <c r="CE27" s="137"/>
      <c r="CF27" s="140"/>
      <c r="CG27" s="137"/>
      <c r="CH27" s="137"/>
      <c r="CI27" s="159"/>
      <c r="CJ27" s="159"/>
    </row>
    <row r="28" spans="1:88" ht="7.9" customHeight="1" thickBot="1">
      <c r="B28" s="219"/>
      <c r="C28" s="220"/>
      <c r="D28" s="221"/>
      <c r="E28" s="222"/>
      <c r="F28" s="223"/>
      <c r="G28" s="224"/>
      <c r="H28" s="225"/>
      <c r="I28" s="226"/>
      <c r="J28" s="226"/>
      <c r="K28" s="227"/>
      <c r="L28" s="228"/>
      <c r="M28" s="229"/>
      <c r="N28" s="229"/>
      <c r="P28" s="208"/>
      <c r="Q28" s="161"/>
      <c r="R28" s="162"/>
      <c r="S28" s="161"/>
      <c r="T28" s="162"/>
      <c r="U28" s="161"/>
      <c r="V28" s="162"/>
      <c r="W28" s="161"/>
      <c r="X28" s="162"/>
      <c r="Y28" s="161"/>
      <c r="Z28" s="162"/>
      <c r="AA28" s="161"/>
      <c r="AB28" s="162"/>
      <c r="AC28" s="161"/>
      <c r="AD28" s="162"/>
      <c r="AE28" s="161"/>
      <c r="AF28" s="162"/>
      <c r="AG28" s="161"/>
      <c r="AH28" s="162"/>
      <c r="AI28" s="161"/>
      <c r="AJ28" s="162"/>
      <c r="AK28" s="161"/>
      <c r="AL28" s="162"/>
      <c r="AM28" s="161"/>
      <c r="AN28" s="162"/>
      <c r="AO28" s="161"/>
      <c r="AP28" s="162"/>
      <c r="AR28" s="129"/>
      <c r="AS28" s="13"/>
      <c r="AT28" s="10"/>
      <c r="AU28" s="277"/>
      <c r="AV28" s="10"/>
      <c r="AW28" s="10"/>
      <c r="AX28" s="10"/>
      <c r="AY28" s="10"/>
      <c r="AZ28" s="10"/>
      <c r="BA28" s="10"/>
      <c r="BB28" s="10"/>
      <c r="BC28" s="277"/>
      <c r="BD28" s="10"/>
      <c r="BE28" s="10"/>
      <c r="BF28" s="10"/>
      <c r="BG28" s="10"/>
      <c r="BH28" s="10"/>
      <c r="BI28" s="10"/>
      <c r="BJ28" s="10"/>
      <c r="BK28" s="277"/>
      <c r="BL28" s="10"/>
      <c r="BM28" s="10"/>
      <c r="BN28" s="10"/>
      <c r="BO28" s="10"/>
      <c r="BP28" s="10"/>
      <c r="BQ28" s="10"/>
      <c r="BR28" s="10"/>
      <c r="BS28" s="277"/>
      <c r="BT28" s="10"/>
      <c r="BU28" s="10"/>
      <c r="BV28" s="10"/>
      <c r="BW28" s="10"/>
      <c r="BX28" s="10"/>
      <c r="BY28" s="10"/>
      <c r="BZ28" s="10"/>
      <c r="CA28" s="277"/>
      <c r="CB28" s="10"/>
      <c r="CC28" s="10"/>
      <c r="CI28" s="161"/>
      <c r="CJ28" s="162"/>
    </row>
    <row r="29" spans="1:88" s="140" customFormat="1" ht="5.25" customHeight="1" thickTop="1">
      <c r="A29" s="142"/>
      <c r="B29" s="460"/>
      <c r="C29" s="460"/>
      <c r="D29" s="460"/>
      <c r="E29" s="460"/>
      <c r="F29" s="460"/>
      <c r="G29" s="460"/>
      <c r="H29" s="460"/>
      <c r="I29" s="460"/>
      <c r="J29" s="460"/>
      <c r="K29" s="460"/>
      <c r="L29" s="460"/>
      <c r="M29" s="460"/>
      <c r="N29" s="258"/>
      <c r="AQ29" s="158"/>
      <c r="AR29" s="286"/>
      <c r="AS29" s="286"/>
      <c r="AT29" s="286"/>
      <c r="AU29" s="286"/>
      <c r="AV29" s="286"/>
      <c r="AW29" s="286"/>
      <c r="AX29" s="286"/>
      <c r="AY29" s="286"/>
      <c r="AZ29" s="286"/>
      <c r="BA29" s="286"/>
      <c r="BB29" s="286"/>
      <c r="BC29" s="286"/>
      <c r="BD29" s="286"/>
      <c r="BE29" s="286"/>
      <c r="BF29" s="286"/>
      <c r="BG29" s="286"/>
      <c r="BH29" s="286"/>
      <c r="BI29" s="286"/>
      <c r="BJ29" s="286"/>
      <c r="BK29" s="286"/>
      <c r="BL29" s="286"/>
      <c r="BM29" s="286"/>
      <c r="BN29" s="286"/>
      <c r="BO29" s="286"/>
      <c r="BP29" s="286"/>
      <c r="BQ29" s="286"/>
      <c r="BR29" s="286"/>
      <c r="BS29" s="286"/>
      <c r="BT29" s="286"/>
      <c r="BU29" s="286"/>
      <c r="BV29" s="286"/>
      <c r="BW29" s="286"/>
      <c r="BX29" s="286"/>
      <c r="BY29" s="286"/>
      <c r="BZ29" s="286"/>
      <c r="CA29" s="286"/>
      <c r="CB29" s="286"/>
      <c r="CC29" s="286"/>
    </row>
    <row r="30" spans="1:88" s="140" customFormat="1" ht="11.25" customHeight="1">
      <c r="A30" s="142"/>
      <c r="B30" s="217"/>
      <c r="C30" s="163"/>
      <c r="D30" s="164"/>
      <c r="E30" s="458" t="s">
        <v>325</v>
      </c>
      <c r="F30" s="458"/>
      <c r="G30" s="458"/>
      <c r="H30" s="458"/>
      <c r="I30" s="458"/>
      <c r="J30" s="458"/>
      <c r="K30" s="458"/>
      <c r="L30" s="458"/>
      <c r="M30" s="246">
        <v>47484</v>
      </c>
      <c r="N30" s="246"/>
      <c r="AQ30" s="158"/>
      <c r="AR30" s="11"/>
      <c r="AS30" s="11"/>
      <c r="AT30" s="10"/>
      <c r="AU30" s="277"/>
      <c r="AV30" s="10"/>
      <c r="AW30" s="10"/>
      <c r="AX30" s="10"/>
      <c r="AY30" s="10"/>
      <c r="AZ30" s="10"/>
      <c r="BA30" s="10"/>
      <c r="BB30" s="10"/>
      <c r="BC30" s="277"/>
      <c r="BD30" s="10"/>
      <c r="BE30" s="10"/>
      <c r="BF30" s="10"/>
      <c r="BG30" s="10"/>
      <c r="BH30" s="10"/>
      <c r="BI30" s="10"/>
      <c r="BJ30" s="10"/>
      <c r="BK30" s="277"/>
      <c r="BL30" s="10"/>
      <c r="BM30" s="10"/>
      <c r="BN30" s="10"/>
      <c r="BO30" s="10"/>
      <c r="BP30" s="10"/>
      <c r="BQ30" s="10"/>
      <c r="BR30" s="10"/>
      <c r="BS30" s="277"/>
      <c r="BT30" s="10"/>
      <c r="BU30" s="10"/>
      <c r="BV30" s="10"/>
      <c r="BW30" s="10"/>
      <c r="BX30" s="10"/>
      <c r="BY30" s="10"/>
      <c r="BZ30" s="10"/>
      <c r="CA30" s="277"/>
      <c r="CB30" s="10"/>
      <c r="CC30" s="10"/>
    </row>
    <row r="31" spans="1:88" s="140" customFormat="1">
      <c r="A31" s="142"/>
      <c r="B31" s="217"/>
      <c r="C31" s="163"/>
      <c r="D31" s="164"/>
      <c r="H31" s="165"/>
      <c r="M31" s="165"/>
      <c r="N31" s="165"/>
      <c r="AQ31" s="158"/>
      <c r="AR31" s="129"/>
      <c r="AS31" s="13"/>
      <c r="AT31" s="10"/>
      <c r="AU31" s="277"/>
      <c r="AV31" s="10"/>
      <c r="AW31" s="10"/>
      <c r="AX31" s="10"/>
      <c r="AY31" s="10"/>
      <c r="AZ31" s="10"/>
      <c r="BA31" s="10"/>
      <c r="BB31" s="10"/>
      <c r="BC31" s="277"/>
      <c r="BD31" s="10"/>
      <c r="BE31" s="10"/>
      <c r="BF31" s="10"/>
      <c r="BG31" s="10"/>
      <c r="BH31" s="10"/>
      <c r="BI31" s="10"/>
      <c r="BJ31" s="10"/>
      <c r="BK31" s="277"/>
      <c r="BL31" s="10"/>
      <c r="BM31" s="10"/>
      <c r="BN31" s="10"/>
      <c r="BO31" s="10"/>
      <c r="BP31" s="10"/>
      <c r="BQ31" s="10"/>
      <c r="BR31" s="10"/>
      <c r="BS31" s="277"/>
      <c r="BT31" s="10"/>
      <c r="BU31" s="10"/>
      <c r="BV31" s="10"/>
      <c r="BW31" s="10"/>
      <c r="BX31" s="10"/>
      <c r="BY31" s="10"/>
      <c r="BZ31" s="10"/>
      <c r="CA31" s="277"/>
      <c r="CB31" s="10"/>
      <c r="CC31" s="10"/>
    </row>
    <row r="32" spans="1:88" s="140" customFormat="1">
      <c r="A32" s="142"/>
      <c r="B32" s="217"/>
      <c r="C32" s="163"/>
      <c r="D32" s="164"/>
      <c r="H32" s="165"/>
      <c r="M32" s="165"/>
      <c r="N32" s="165"/>
      <c r="AQ32" s="158"/>
      <c r="AR32" s="129"/>
      <c r="AS32" s="13"/>
      <c r="AT32" s="10"/>
      <c r="AU32" s="277"/>
      <c r="AV32" s="10"/>
      <c r="AW32" s="10"/>
      <c r="AX32" s="10"/>
      <c r="AY32" s="10"/>
      <c r="AZ32" s="10"/>
      <c r="BA32" s="10"/>
      <c r="BB32" s="10"/>
      <c r="BC32" s="277"/>
      <c r="BD32" s="10"/>
      <c r="BE32" s="10"/>
      <c r="BF32" s="10"/>
      <c r="BG32" s="10"/>
      <c r="BH32" s="10"/>
      <c r="BI32" s="10"/>
      <c r="BJ32" s="10"/>
      <c r="BK32" s="277"/>
      <c r="BL32" s="10"/>
      <c r="BM32" s="10"/>
      <c r="BN32" s="10"/>
      <c r="BO32" s="10"/>
      <c r="BP32" s="10"/>
      <c r="BQ32" s="10"/>
      <c r="BR32" s="10"/>
      <c r="BS32" s="277"/>
      <c r="BT32" s="10"/>
      <c r="BU32" s="10"/>
      <c r="BV32" s="10"/>
      <c r="BW32" s="10"/>
      <c r="BX32" s="10"/>
      <c r="BY32" s="10"/>
      <c r="BZ32" s="10"/>
      <c r="CA32" s="277"/>
      <c r="CB32" s="10"/>
      <c r="CC32" s="10"/>
    </row>
    <row r="33" spans="1:81" s="140" customFormat="1">
      <c r="A33" s="142"/>
      <c r="B33" s="217"/>
      <c r="C33" s="163"/>
      <c r="D33" s="164"/>
      <c r="H33" s="165"/>
      <c r="M33" s="165"/>
      <c r="N33" s="165"/>
      <c r="AQ33" s="158"/>
      <c r="AR33" s="129"/>
      <c r="AS33" s="13"/>
      <c r="AT33" s="10"/>
      <c r="AU33" s="277"/>
      <c r="AV33" s="10"/>
      <c r="AW33" s="10"/>
      <c r="AX33" s="10"/>
      <c r="AY33" s="10"/>
      <c r="AZ33" s="10"/>
      <c r="BA33" s="10"/>
      <c r="BB33" s="10"/>
      <c r="BC33" s="277"/>
      <c r="BD33" s="10"/>
      <c r="BE33" s="10"/>
      <c r="BF33" s="10"/>
      <c r="BG33" s="10"/>
      <c r="BH33" s="10"/>
      <c r="BI33" s="10"/>
      <c r="BJ33" s="10"/>
      <c r="BK33" s="277"/>
      <c r="BL33" s="10"/>
      <c r="BM33" s="10"/>
      <c r="BN33" s="10"/>
      <c r="BO33" s="10"/>
      <c r="BP33" s="10"/>
      <c r="BQ33" s="10"/>
      <c r="BR33" s="10"/>
      <c r="BS33" s="277"/>
      <c r="BT33" s="10"/>
      <c r="BU33" s="10"/>
      <c r="BV33" s="10"/>
      <c r="BW33" s="10"/>
      <c r="BX33" s="10"/>
      <c r="BY33" s="10"/>
      <c r="BZ33" s="10"/>
      <c r="CA33" s="277"/>
      <c r="CB33" s="10"/>
      <c r="CC33" s="10"/>
    </row>
    <row r="34" spans="1:81" s="140" customFormat="1">
      <c r="A34" s="142"/>
      <c r="B34" s="217"/>
      <c r="C34" s="163"/>
      <c r="D34" s="164"/>
      <c r="H34" s="165"/>
      <c r="M34" s="165"/>
      <c r="N34" s="165"/>
      <c r="AQ34" s="158"/>
      <c r="AR34" s="129"/>
      <c r="AS34" s="13"/>
      <c r="AT34" s="10"/>
      <c r="AU34" s="277"/>
      <c r="AV34" s="10"/>
      <c r="AW34" s="10"/>
      <c r="AX34" s="10"/>
      <c r="AY34" s="10"/>
      <c r="AZ34" s="10"/>
      <c r="BA34" s="10"/>
      <c r="BB34" s="10"/>
      <c r="BC34" s="277"/>
      <c r="BD34" s="10"/>
      <c r="BE34" s="10"/>
      <c r="BF34" s="10"/>
      <c r="BG34" s="10"/>
      <c r="BH34" s="10"/>
      <c r="BI34" s="10"/>
      <c r="BJ34" s="10"/>
      <c r="BK34" s="277"/>
      <c r="BL34" s="10"/>
      <c r="BM34" s="10"/>
      <c r="BN34" s="10"/>
      <c r="BO34" s="10"/>
      <c r="BP34" s="10"/>
      <c r="BQ34" s="10"/>
      <c r="BR34" s="10"/>
      <c r="BS34" s="277"/>
      <c r="BT34" s="10"/>
      <c r="BU34" s="10"/>
      <c r="BV34" s="10"/>
      <c r="BW34" s="10"/>
      <c r="BX34" s="10"/>
      <c r="BY34" s="10"/>
      <c r="BZ34" s="10"/>
      <c r="CA34" s="277"/>
      <c r="CB34" s="10"/>
      <c r="CC34" s="10"/>
    </row>
    <row r="35" spans="1:81" s="140" customFormat="1">
      <c r="A35" s="142"/>
      <c r="B35" s="217"/>
      <c r="C35" s="163"/>
      <c r="D35" s="164"/>
      <c r="H35" s="165"/>
      <c r="M35" s="165"/>
      <c r="N35" s="165"/>
      <c r="AQ35" s="158"/>
      <c r="AR35" s="129"/>
      <c r="AS35" s="13"/>
      <c r="AT35" s="10"/>
      <c r="AU35" s="277"/>
      <c r="AV35" s="10"/>
      <c r="AW35" s="10"/>
      <c r="AX35" s="10"/>
      <c r="AY35" s="10"/>
      <c r="AZ35" s="10"/>
      <c r="BA35" s="10"/>
      <c r="BB35" s="10"/>
      <c r="BC35" s="277"/>
      <c r="BD35" s="10"/>
      <c r="BE35" s="10"/>
      <c r="BF35" s="10"/>
      <c r="BG35" s="10"/>
      <c r="BH35" s="10"/>
      <c r="BI35" s="10"/>
      <c r="BJ35" s="10"/>
      <c r="BK35" s="277"/>
      <c r="BL35" s="10"/>
      <c r="BM35" s="10"/>
      <c r="BN35" s="10"/>
      <c r="BO35" s="10"/>
      <c r="BP35" s="10"/>
      <c r="BQ35" s="10"/>
      <c r="BR35" s="10"/>
      <c r="BS35" s="277"/>
      <c r="BT35" s="10"/>
      <c r="BU35" s="10"/>
      <c r="BV35" s="10"/>
      <c r="BW35" s="10"/>
      <c r="BX35" s="10"/>
      <c r="BY35" s="10"/>
      <c r="BZ35" s="10"/>
      <c r="CA35" s="277"/>
      <c r="CB35" s="10"/>
      <c r="CC35" s="10"/>
    </row>
    <row r="36" spans="1:81" s="140" customFormat="1">
      <c r="A36" s="142"/>
      <c r="B36" s="217"/>
      <c r="C36" s="163"/>
      <c r="D36" s="164"/>
      <c r="H36" s="165"/>
      <c r="M36" s="165"/>
      <c r="N36" s="165"/>
      <c r="AQ36" s="158"/>
      <c r="AR36" s="129"/>
      <c r="AS36" s="13"/>
      <c r="AT36" s="10"/>
      <c r="AU36" s="277"/>
      <c r="AV36" s="10"/>
      <c r="AW36" s="10"/>
      <c r="AX36" s="10"/>
      <c r="AY36" s="10"/>
      <c r="AZ36" s="10"/>
      <c r="BA36" s="10"/>
      <c r="BB36" s="10"/>
      <c r="BC36" s="277"/>
      <c r="BD36" s="10"/>
      <c r="BE36" s="10"/>
      <c r="BF36" s="10"/>
      <c r="BG36" s="10"/>
      <c r="BH36" s="10"/>
      <c r="BI36" s="10"/>
      <c r="BJ36" s="10"/>
      <c r="BK36" s="277"/>
      <c r="BL36" s="10"/>
      <c r="BM36" s="10"/>
      <c r="BN36" s="10"/>
      <c r="BO36" s="10"/>
      <c r="BP36" s="10"/>
      <c r="BQ36" s="10"/>
      <c r="BR36" s="10"/>
      <c r="BS36" s="277"/>
      <c r="BT36" s="10"/>
      <c r="BU36" s="10"/>
      <c r="BV36" s="10"/>
      <c r="BW36" s="10"/>
      <c r="BX36" s="10"/>
      <c r="BY36" s="10"/>
      <c r="BZ36" s="10"/>
      <c r="CA36" s="277"/>
      <c r="CB36" s="10"/>
      <c r="CC36" s="10"/>
    </row>
    <row r="37" spans="1:81" s="140" customFormat="1">
      <c r="A37" s="142"/>
      <c r="B37" s="217"/>
      <c r="C37" s="163"/>
      <c r="D37" s="164"/>
      <c r="H37" s="165"/>
      <c r="M37" s="165"/>
      <c r="N37" s="165"/>
      <c r="AQ37" s="158"/>
      <c r="AR37" s="129"/>
      <c r="AS37" s="13"/>
      <c r="AT37" s="10"/>
      <c r="AU37" s="277"/>
      <c r="AV37" s="10"/>
      <c r="AW37" s="10"/>
      <c r="AX37" s="10"/>
      <c r="AY37" s="10"/>
      <c r="AZ37" s="10"/>
      <c r="BA37" s="10"/>
      <c r="BB37" s="10"/>
      <c r="BC37" s="277"/>
      <c r="BD37" s="10"/>
      <c r="BE37" s="10"/>
      <c r="BF37" s="10"/>
      <c r="BG37" s="10"/>
      <c r="BH37" s="10"/>
      <c r="BI37" s="10"/>
      <c r="BJ37" s="10"/>
      <c r="BK37" s="277"/>
      <c r="BL37" s="10"/>
      <c r="BM37" s="10"/>
      <c r="BN37" s="10"/>
      <c r="BO37" s="10"/>
      <c r="BP37" s="10"/>
      <c r="BQ37" s="10"/>
      <c r="BR37" s="10"/>
      <c r="BS37" s="277"/>
      <c r="BT37" s="10"/>
      <c r="BU37" s="10"/>
      <c r="BV37" s="10"/>
      <c r="BW37" s="10"/>
      <c r="BX37" s="10"/>
      <c r="BY37" s="10"/>
      <c r="BZ37" s="10"/>
      <c r="CA37" s="277"/>
      <c r="CB37" s="10"/>
      <c r="CC37" s="10"/>
    </row>
    <row r="38" spans="1:81" s="140" customFormat="1">
      <c r="A38" s="142"/>
      <c r="B38" s="217"/>
      <c r="C38" s="163"/>
      <c r="D38" s="164"/>
      <c r="H38" s="165"/>
      <c r="M38" s="165"/>
      <c r="N38" s="165"/>
      <c r="AQ38" s="158"/>
      <c r="AR38" s="129"/>
      <c r="AS38" s="13"/>
      <c r="AT38" s="10"/>
      <c r="AU38" s="277"/>
      <c r="AV38" s="10"/>
      <c r="AW38" s="10"/>
      <c r="AX38" s="10"/>
      <c r="AY38" s="10"/>
      <c r="AZ38" s="10"/>
      <c r="BA38" s="10"/>
      <c r="BB38" s="10"/>
      <c r="BC38" s="277"/>
      <c r="BD38" s="10"/>
      <c r="BE38" s="10"/>
      <c r="BF38" s="10"/>
      <c r="BG38" s="10"/>
      <c r="BH38" s="10"/>
      <c r="BI38" s="10"/>
      <c r="BJ38" s="10"/>
      <c r="BK38" s="277"/>
      <c r="BL38" s="10"/>
      <c r="BM38" s="10"/>
      <c r="BN38" s="10"/>
      <c r="BO38" s="10"/>
      <c r="BP38" s="10"/>
      <c r="BQ38" s="10"/>
      <c r="BR38" s="10"/>
      <c r="BS38" s="277"/>
      <c r="BT38" s="10"/>
      <c r="BU38" s="10"/>
      <c r="BV38" s="10"/>
      <c r="BW38" s="10"/>
      <c r="BX38" s="10"/>
      <c r="BY38" s="10"/>
      <c r="BZ38" s="10"/>
      <c r="CA38" s="277"/>
      <c r="CB38" s="10"/>
      <c r="CC38" s="10"/>
    </row>
    <row r="39" spans="1:81" s="140" customFormat="1">
      <c r="A39" s="142"/>
      <c r="B39" s="217"/>
      <c r="C39" s="163"/>
      <c r="D39" s="164"/>
      <c r="H39" s="165"/>
      <c r="M39" s="165"/>
      <c r="N39" s="165"/>
      <c r="AQ39" s="158"/>
      <c r="AR39" s="129"/>
      <c r="AS39" s="13"/>
      <c r="AT39" s="10"/>
      <c r="AU39" s="277"/>
      <c r="AV39" s="10"/>
      <c r="AW39" s="10"/>
      <c r="AX39" s="10"/>
      <c r="AY39" s="10"/>
      <c r="AZ39" s="10"/>
      <c r="BA39" s="10"/>
      <c r="BB39" s="10"/>
      <c r="BC39" s="277"/>
      <c r="BD39" s="10"/>
      <c r="BE39" s="10"/>
      <c r="BF39" s="10"/>
      <c r="BG39" s="10"/>
      <c r="BH39" s="10"/>
      <c r="BI39" s="10"/>
      <c r="BJ39" s="10"/>
      <c r="BK39" s="277"/>
      <c r="BL39" s="10"/>
      <c r="BM39" s="10"/>
      <c r="BN39" s="10"/>
      <c r="BO39" s="10"/>
      <c r="BP39" s="10"/>
      <c r="BQ39" s="10"/>
      <c r="BR39" s="10"/>
      <c r="BS39" s="277"/>
      <c r="BT39" s="10"/>
      <c r="BU39" s="10"/>
      <c r="BV39" s="10"/>
      <c r="BW39" s="10"/>
      <c r="BX39" s="10"/>
      <c r="BY39" s="10"/>
      <c r="BZ39" s="10"/>
      <c r="CA39" s="277"/>
      <c r="CB39" s="10"/>
      <c r="CC39" s="10"/>
    </row>
    <row r="40" spans="1:81" s="140" customFormat="1">
      <c r="A40" s="142"/>
      <c r="B40" s="217"/>
      <c r="C40" s="163"/>
      <c r="D40" s="164"/>
      <c r="H40" s="165"/>
      <c r="M40" s="165"/>
      <c r="N40" s="165"/>
      <c r="AQ40" s="158"/>
      <c r="AR40" s="129"/>
      <c r="AS40" s="13"/>
      <c r="AT40" s="10"/>
      <c r="AU40" s="277"/>
      <c r="AV40" s="10"/>
      <c r="AW40" s="10"/>
      <c r="AX40" s="10"/>
      <c r="AY40" s="10"/>
      <c r="AZ40" s="10"/>
      <c r="BA40" s="10"/>
      <c r="BB40" s="10"/>
      <c r="BC40" s="277"/>
      <c r="BD40" s="10"/>
      <c r="BE40" s="10"/>
      <c r="BF40" s="10"/>
      <c r="BG40" s="10"/>
      <c r="BH40" s="10"/>
      <c r="BI40" s="10"/>
      <c r="BJ40" s="10"/>
      <c r="BK40" s="277"/>
      <c r="BL40" s="10"/>
      <c r="BM40" s="10"/>
      <c r="BN40" s="10"/>
      <c r="BO40" s="10"/>
      <c r="BP40" s="10"/>
      <c r="BQ40" s="10"/>
      <c r="BR40" s="10"/>
      <c r="BS40" s="277"/>
      <c r="BT40" s="10"/>
      <c r="BU40" s="10"/>
      <c r="BV40" s="10"/>
      <c r="BW40" s="10"/>
      <c r="BX40" s="10"/>
      <c r="BY40" s="10"/>
      <c r="BZ40" s="10"/>
      <c r="CA40" s="277"/>
      <c r="CB40" s="10"/>
      <c r="CC40" s="10"/>
    </row>
    <row r="41" spans="1:81" s="140" customFormat="1">
      <c r="A41" s="142"/>
      <c r="B41" s="217"/>
      <c r="C41" s="163"/>
      <c r="D41" s="164"/>
      <c r="H41" s="165"/>
      <c r="M41" s="165"/>
      <c r="N41" s="165"/>
      <c r="AQ41" s="158"/>
      <c r="AR41" s="129"/>
      <c r="AS41" s="13"/>
      <c r="AT41" s="10"/>
      <c r="AU41" s="277"/>
      <c r="AV41" s="10"/>
      <c r="AW41" s="10"/>
      <c r="AX41" s="10"/>
      <c r="AY41" s="10"/>
      <c r="AZ41" s="10"/>
      <c r="BA41" s="10"/>
      <c r="BB41" s="10"/>
      <c r="BC41" s="277"/>
      <c r="BD41" s="10"/>
      <c r="BE41" s="10"/>
      <c r="BF41" s="10"/>
      <c r="BG41" s="10"/>
      <c r="BH41" s="10"/>
      <c r="BI41" s="10"/>
      <c r="BJ41" s="10"/>
      <c r="BK41" s="277"/>
      <c r="BL41" s="10"/>
      <c r="BM41" s="10"/>
      <c r="BN41" s="10"/>
      <c r="BO41" s="10"/>
      <c r="BP41" s="10"/>
      <c r="BQ41" s="10"/>
      <c r="BR41" s="10"/>
      <c r="BS41" s="277"/>
      <c r="BT41" s="10"/>
      <c r="BU41" s="10"/>
      <c r="BV41" s="10"/>
      <c r="BW41" s="10"/>
      <c r="BX41" s="10"/>
      <c r="BY41" s="10"/>
      <c r="BZ41" s="10"/>
      <c r="CA41" s="277"/>
      <c r="CB41" s="10"/>
      <c r="CC41" s="10"/>
    </row>
    <row r="42" spans="1:81" s="140" customFormat="1">
      <c r="A42" s="142"/>
      <c r="B42" s="217"/>
      <c r="C42" s="163"/>
      <c r="D42" s="164"/>
      <c r="H42" s="165"/>
      <c r="M42" s="165"/>
      <c r="N42" s="165"/>
      <c r="AQ42" s="158"/>
      <c r="AR42" s="129"/>
      <c r="AS42" s="13"/>
      <c r="AT42" s="10"/>
      <c r="AU42" s="277"/>
      <c r="AV42" s="10"/>
      <c r="AW42" s="10"/>
      <c r="AX42" s="10"/>
      <c r="AY42" s="10"/>
      <c r="AZ42" s="10"/>
      <c r="BA42" s="10"/>
      <c r="BB42" s="10"/>
      <c r="BC42" s="277"/>
      <c r="BD42" s="10"/>
      <c r="BE42" s="10"/>
      <c r="BF42" s="10"/>
      <c r="BG42" s="10"/>
      <c r="BH42" s="10"/>
      <c r="BI42" s="10"/>
      <c r="BJ42" s="10"/>
      <c r="BK42" s="277"/>
      <c r="BL42" s="10"/>
      <c r="BM42" s="10"/>
      <c r="BN42" s="10"/>
      <c r="BO42" s="10"/>
      <c r="BP42" s="10"/>
      <c r="BQ42" s="10"/>
      <c r="BR42" s="10"/>
      <c r="BS42" s="277"/>
      <c r="BT42" s="10"/>
      <c r="BU42" s="10"/>
      <c r="BV42" s="10"/>
      <c r="BW42" s="10"/>
      <c r="BX42" s="10"/>
      <c r="BY42" s="10"/>
      <c r="BZ42" s="10"/>
      <c r="CA42" s="277"/>
      <c r="CB42" s="10"/>
      <c r="CC42" s="10"/>
    </row>
    <row r="43" spans="1:81" s="140" customFormat="1">
      <c r="A43" s="142"/>
      <c r="B43" s="217"/>
      <c r="C43" s="163"/>
      <c r="D43" s="164"/>
      <c r="H43" s="165"/>
      <c r="M43" s="165"/>
      <c r="N43" s="165"/>
      <c r="AQ43" s="158"/>
      <c r="AR43" s="129"/>
      <c r="AS43" s="13"/>
      <c r="AT43" s="10"/>
      <c r="AU43" s="277"/>
      <c r="AV43" s="10"/>
      <c r="AW43" s="10"/>
      <c r="AX43" s="10"/>
      <c r="AY43" s="10"/>
      <c r="AZ43" s="10"/>
      <c r="BA43" s="10"/>
      <c r="BB43" s="10"/>
      <c r="BC43" s="277"/>
      <c r="BD43" s="10"/>
      <c r="BE43" s="10"/>
      <c r="BF43" s="10"/>
      <c r="BG43" s="10"/>
      <c r="BH43" s="10"/>
      <c r="BI43" s="10"/>
      <c r="BJ43" s="10"/>
      <c r="BK43" s="277"/>
      <c r="BL43" s="10"/>
      <c r="BM43" s="10"/>
      <c r="BN43" s="10"/>
      <c r="BO43" s="10"/>
      <c r="BP43" s="10"/>
      <c r="BQ43" s="10"/>
      <c r="BR43" s="10"/>
      <c r="BS43" s="277"/>
      <c r="BT43" s="10"/>
      <c r="BU43" s="10"/>
      <c r="BV43" s="10"/>
      <c r="BW43" s="10"/>
      <c r="BX43" s="10"/>
      <c r="BY43" s="10"/>
      <c r="BZ43" s="10"/>
      <c r="CA43" s="277"/>
      <c r="CB43" s="10"/>
      <c r="CC43" s="10"/>
    </row>
    <row r="44" spans="1:81" s="140" customFormat="1">
      <c r="A44" s="142"/>
      <c r="B44" s="217"/>
      <c r="C44" s="163"/>
      <c r="D44" s="164"/>
      <c r="H44" s="165"/>
      <c r="M44" s="165"/>
      <c r="N44" s="165"/>
      <c r="AQ44" s="158"/>
      <c r="AR44" s="129"/>
      <c r="AS44" s="12"/>
      <c r="AT44" s="10"/>
      <c r="AU44" s="277"/>
      <c r="AV44" s="10"/>
      <c r="AW44" s="10"/>
      <c r="AX44" s="10"/>
      <c r="AY44" s="10"/>
      <c r="AZ44" s="10"/>
      <c r="BA44" s="10"/>
      <c r="BB44" s="10"/>
      <c r="BC44" s="277"/>
      <c r="BD44" s="10"/>
      <c r="BE44" s="10"/>
      <c r="BF44" s="10"/>
      <c r="BG44" s="10"/>
      <c r="BH44" s="10"/>
      <c r="BI44" s="10"/>
      <c r="BJ44" s="10"/>
      <c r="BK44" s="277"/>
      <c r="BL44" s="10"/>
      <c r="BM44" s="10"/>
      <c r="BN44" s="10"/>
      <c r="BO44" s="10"/>
      <c r="BP44" s="10"/>
      <c r="BQ44" s="10"/>
      <c r="BR44" s="10"/>
      <c r="BS44" s="277"/>
      <c r="BT44" s="10"/>
      <c r="BU44" s="10"/>
      <c r="BV44" s="10"/>
      <c r="BW44" s="10"/>
      <c r="BX44" s="10"/>
      <c r="BY44" s="10"/>
      <c r="BZ44" s="10"/>
      <c r="CA44" s="277"/>
      <c r="CB44" s="10"/>
      <c r="CC44" s="10"/>
    </row>
    <row r="45" spans="1:81" s="140" customFormat="1">
      <c r="A45" s="142"/>
      <c r="B45" s="217"/>
      <c r="C45" s="163"/>
      <c r="D45" s="164"/>
      <c r="H45" s="165"/>
      <c r="M45" s="165"/>
      <c r="N45" s="165"/>
      <c r="AQ45" s="158"/>
      <c r="AR45" s="129"/>
      <c r="AS45" s="13"/>
      <c r="AT45" s="10"/>
      <c r="AU45" s="277"/>
      <c r="AV45" s="10"/>
      <c r="AW45" s="10"/>
      <c r="AX45" s="10"/>
      <c r="AY45" s="10"/>
      <c r="AZ45" s="10"/>
      <c r="BA45" s="10"/>
      <c r="BB45" s="10"/>
      <c r="BC45" s="277"/>
      <c r="BD45" s="10"/>
      <c r="BE45" s="10"/>
      <c r="BF45" s="10"/>
      <c r="BG45" s="10"/>
      <c r="BH45" s="10"/>
      <c r="BI45" s="10"/>
      <c r="BJ45" s="10"/>
      <c r="BK45" s="277"/>
      <c r="BL45" s="10"/>
      <c r="BM45" s="10"/>
      <c r="BN45" s="10"/>
      <c r="BO45" s="10"/>
      <c r="BP45" s="10"/>
      <c r="BQ45" s="10"/>
      <c r="BR45" s="10"/>
      <c r="BS45" s="277"/>
      <c r="BT45" s="10"/>
      <c r="BU45" s="10"/>
      <c r="BV45" s="10"/>
      <c r="BW45" s="10"/>
      <c r="BX45" s="10"/>
      <c r="BY45" s="10"/>
      <c r="BZ45" s="10"/>
      <c r="CA45" s="277"/>
      <c r="CB45" s="10"/>
      <c r="CC45" s="10"/>
    </row>
    <row r="46" spans="1:81" s="140" customFormat="1">
      <c r="A46" s="142"/>
      <c r="B46" s="217"/>
      <c r="C46" s="163"/>
      <c r="D46" s="164"/>
      <c r="H46" s="165"/>
      <c r="M46" s="165"/>
      <c r="N46" s="165"/>
      <c r="AQ46" s="158"/>
      <c r="AR46" s="129"/>
      <c r="AS46" s="13"/>
      <c r="AT46" s="10"/>
      <c r="AU46" s="277"/>
      <c r="AV46" s="10"/>
      <c r="AW46" s="10"/>
      <c r="AX46" s="10"/>
      <c r="AY46" s="10"/>
      <c r="AZ46" s="10"/>
      <c r="BA46" s="10"/>
      <c r="BB46" s="10"/>
      <c r="BC46" s="277"/>
      <c r="BD46" s="10"/>
      <c r="BE46" s="10"/>
      <c r="BF46" s="10"/>
      <c r="BG46" s="10"/>
      <c r="BH46" s="10"/>
      <c r="BI46" s="10"/>
      <c r="BJ46" s="10"/>
      <c r="BK46" s="277"/>
      <c r="BL46" s="10"/>
      <c r="BM46" s="10"/>
      <c r="BN46" s="10"/>
      <c r="BO46" s="10"/>
      <c r="BP46" s="10"/>
      <c r="BQ46" s="10"/>
      <c r="BR46" s="10"/>
      <c r="BS46" s="277"/>
      <c r="BT46" s="10"/>
      <c r="BU46" s="10"/>
      <c r="BV46" s="10"/>
      <c r="BW46" s="10"/>
      <c r="BX46" s="10"/>
      <c r="BY46" s="10"/>
      <c r="BZ46" s="10"/>
      <c r="CA46" s="277"/>
      <c r="CB46" s="10"/>
      <c r="CC46" s="10"/>
    </row>
    <row r="47" spans="1:81" s="140" customFormat="1">
      <c r="A47" s="142"/>
      <c r="B47" s="217"/>
      <c r="C47" s="163"/>
      <c r="D47" s="164"/>
      <c r="H47" s="165"/>
      <c r="M47" s="165"/>
      <c r="N47" s="165"/>
      <c r="AQ47" s="158"/>
      <c r="AR47" s="129"/>
      <c r="AS47" s="13"/>
      <c r="AT47" s="10"/>
      <c r="AU47" s="277"/>
      <c r="AV47" s="10"/>
      <c r="AW47" s="10"/>
      <c r="AX47" s="10"/>
      <c r="AY47" s="10"/>
      <c r="AZ47" s="10"/>
      <c r="BA47" s="10"/>
      <c r="BB47" s="10"/>
      <c r="BC47" s="277"/>
      <c r="BD47" s="10"/>
      <c r="BE47" s="10"/>
      <c r="BF47" s="10"/>
      <c r="BG47" s="10"/>
      <c r="BH47" s="10"/>
      <c r="BI47" s="10"/>
      <c r="BJ47" s="10"/>
      <c r="BK47" s="277"/>
      <c r="BL47" s="10"/>
      <c r="BM47" s="10"/>
      <c r="BN47" s="10"/>
      <c r="BO47" s="10"/>
      <c r="BP47" s="10"/>
      <c r="BQ47" s="10"/>
      <c r="BR47" s="10"/>
      <c r="BS47" s="277"/>
      <c r="BT47" s="10"/>
      <c r="BU47" s="10"/>
      <c r="BV47" s="10"/>
      <c r="BW47" s="10"/>
      <c r="BX47" s="10"/>
      <c r="BY47" s="10"/>
      <c r="BZ47" s="10"/>
      <c r="CA47" s="277"/>
      <c r="CB47" s="10"/>
      <c r="CC47" s="10"/>
    </row>
    <row r="48" spans="1:81" s="140" customFormat="1">
      <c r="A48" s="142"/>
      <c r="B48" s="217"/>
      <c r="C48" s="163"/>
      <c r="D48" s="164"/>
      <c r="H48" s="165"/>
      <c r="M48" s="165"/>
      <c r="N48" s="165"/>
      <c r="AQ48" s="158"/>
      <c r="AR48" s="129"/>
      <c r="AS48" s="13"/>
      <c r="AT48" s="10"/>
      <c r="AU48" s="277"/>
      <c r="AV48" s="10"/>
      <c r="AW48" s="10"/>
      <c r="AX48" s="10"/>
      <c r="AY48" s="10"/>
      <c r="AZ48" s="10"/>
      <c r="BA48" s="10"/>
      <c r="BB48" s="10"/>
      <c r="BC48" s="277"/>
      <c r="BD48" s="10"/>
      <c r="BE48" s="10"/>
      <c r="BF48" s="10"/>
      <c r="BG48" s="10"/>
      <c r="BH48" s="10"/>
      <c r="BI48" s="10"/>
      <c r="BJ48" s="10"/>
      <c r="BK48" s="277"/>
      <c r="BL48" s="10"/>
      <c r="BM48" s="10"/>
      <c r="BN48" s="10"/>
      <c r="BO48" s="10"/>
      <c r="BP48" s="10"/>
      <c r="BQ48" s="10"/>
      <c r="BR48" s="10"/>
      <c r="BS48" s="277"/>
      <c r="BT48" s="10"/>
      <c r="BU48" s="10"/>
      <c r="BV48" s="10"/>
      <c r="BW48" s="10"/>
      <c r="BX48" s="10"/>
      <c r="BY48" s="10"/>
      <c r="BZ48" s="10"/>
      <c r="CA48" s="277"/>
      <c r="CB48" s="10"/>
      <c r="CC48" s="10"/>
    </row>
    <row r="49" spans="1:81" s="140" customFormat="1">
      <c r="A49" s="142"/>
      <c r="B49" s="217"/>
      <c r="C49" s="163"/>
      <c r="D49" s="164"/>
      <c r="H49" s="165"/>
      <c r="M49" s="165"/>
      <c r="N49" s="165"/>
      <c r="AQ49" s="158"/>
      <c r="AR49" s="129"/>
      <c r="AS49" s="13"/>
      <c r="AT49" s="10"/>
      <c r="AU49" s="277"/>
      <c r="AV49" s="10"/>
      <c r="AW49" s="10"/>
      <c r="AX49" s="10"/>
      <c r="AY49" s="10"/>
      <c r="AZ49" s="10"/>
      <c r="BA49" s="10"/>
      <c r="BB49" s="10"/>
      <c r="BC49" s="277"/>
      <c r="BD49" s="10"/>
      <c r="BE49" s="10"/>
      <c r="BF49" s="10"/>
      <c r="BG49" s="10"/>
      <c r="BH49" s="10"/>
      <c r="BI49" s="10"/>
      <c r="BJ49" s="10"/>
      <c r="BK49" s="277"/>
      <c r="BL49" s="10"/>
      <c r="BM49" s="10"/>
      <c r="BN49" s="10"/>
      <c r="BO49" s="10"/>
      <c r="BP49" s="10"/>
      <c r="BQ49" s="10"/>
      <c r="BR49" s="10"/>
      <c r="BS49" s="277"/>
      <c r="BT49" s="10"/>
      <c r="BU49" s="10"/>
      <c r="BV49" s="10"/>
      <c r="BW49" s="10"/>
      <c r="BX49" s="10"/>
      <c r="BY49" s="10"/>
      <c r="BZ49" s="10"/>
      <c r="CA49" s="277"/>
      <c r="CB49" s="10"/>
      <c r="CC49" s="10"/>
    </row>
    <row r="50" spans="1:81" s="140" customFormat="1">
      <c r="A50" s="142"/>
      <c r="B50" s="217"/>
      <c r="C50" s="163"/>
      <c r="D50" s="164"/>
      <c r="H50" s="165"/>
      <c r="M50" s="165"/>
      <c r="N50" s="165"/>
      <c r="AQ50" s="158"/>
      <c r="AR50" s="129"/>
      <c r="AS50" s="13"/>
      <c r="AT50" s="10"/>
      <c r="AU50" s="277"/>
      <c r="AV50" s="10"/>
      <c r="AW50" s="10"/>
      <c r="AX50" s="10"/>
      <c r="AY50" s="10"/>
      <c r="AZ50" s="10"/>
      <c r="BA50" s="10"/>
      <c r="BB50" s="10"/>
      <c r="BC50" s="277"/>
      <c r="BD50" s="10"/>
      <c r="BE50" s="10"/>
      <c r="BF50" s="10"/>
      <c r="BG50" s="10"/>
      <c r="BH50" s="10"/>
      <c r="BI50" s="10"/>
      <c r="BJ50" s="10"/>
      <c r="BK50" s="277"/>
      <c r="BL50" s="10"/>
      <c r="BM50" s="10"/>
      <c r="BN50" s="10"/>
      <c r="BO50" s="10"/>
      <c r="BP50" s="10"/>
      <c r="BQ50" s="10"/>
      <c r="BR50" s="10"/>
      <c r="BS50" s="277"/>
      <c r="BT50" s="10"/>
      <c r="BU50" s="10"/>
      <c r="BV50" s="10"/>
      <c r="BW50" s="10"/>
      <c r="BX50" s="10"/>
      <c r="BY50" s="10"/>
      <c r="BZ50" s="10"/>
      <c r="CA50" s="277"/>
      <c r="CB50" s="10"/>
      <c r="CC50" s="10"/>
    </row>
    <row r="51" spans="1:81" s="140" customFormat="1">
      <c r="A51" s="142"/>
      <c r="B51" s="217"/>
      <c r="C51" s="163"/>
      <c r="D51" s="164"/>
      <c r="H51" s="165"/>
      <c r="M51" s="165"/>
      <c r="N51" s="165"/>
      <c r="AQ51" s="158"/>
      <c r="AR51" s="129"/>
      <c r="AS51" s="13"/>
      <c r="AT51" s="10"/>
      <c r="AU51" s="277"/>
      <c r="AV51" s="10"/>
      <c r="AW51" s="10"/>
      <c r="AX51" s="10"/>
      <c r="AY51" s="10"/>
      <c r="AZ51" s="10"/>
      <c r="BA51" s="10"/>
      <c r="BB51" s="10"/>
      <c r="BC51" s="277"/>
      <c r="BD51" s="10"/>
      <c r="BE51" s="10"/>
      <c r="BF51" s="10"/>
      <c r="BG51" s="10"/>
      <c r="BH51" s="10"/>
      <c r="BI51" s="10"/>
      <c r="BJ51" s="10"/>
      <c r="BK51" s="277"/>
      <c r="BL51" s="10"/>
      <c r="BM51" s="10"/>
      <c r="BN51" s="10"/>
      <c r="BO51" s="10"/>
      <c r="BP51" s="10"/>
      <c r="BQ51" s="10"/>
      <c r="BR51" s="10"/>
      <c r="BS51" s="277"/>
      <c r="BT51" s="10"/>
      <c r="BU51" s="10"/>
      <c r="BV51" s="10"/>
      <c r="BW51" s="10"/>
      <c r="BX51" s="10"/>
      <c r="BY51" s="10"/>
      <c r="BZ51" s="10"/>
      <c r="CA51" s="277"/>
      <c r="CB51" s="10"/>
      <c r="CC51" s="10"/>
    </row>
    <row r="52" spans="1:81" s="140" customFormat="1">
      <c r="A52" s="142"/>
      <c r="B52" s="217"/>
      <c r="C52" s="163"/>
      <c r="D52" s="164"/>
      <c r="H52" s="165"/>
      <c r="M52" s="165"/>
      <c r="N52" s="165"/>
      <c r="AQ52" s="158"/>
      <c r="AR52" s="129"/>
      <c r="AS52" s="13"/>
      <c r="AT52" s="10"/>
      <c r="AU52" s="277"/>
      <c r="AV52" s="10"/>
      <c r="AW52" s="10"/>
      <c r="AX52" s="10"/>
      <c r="AY52" s="10"/>
      <c r="AZ52" s="10"/>
      <c r="BA52" s="10"/>
      <c r="BB52" s="10"/>
      <c r="BC52" s="277"/>
      <c r="BD52" s="10"/>
      <c r="BE52" s="10"/>
      <c r="BF52" s="10"/>
      <c r="BG52" s="10"/>
      <c r="BH52" s="10"/>
      <c r="BI52" s="10"/>
      <c r="BJ52" s="10"/>
      <c r="BK52" s="277"/>
      <c r="BL52" s="10"/>
      <c r="BM52" s="10"/>
      <c r="BN52" s="10"/>
      <c r="BO52" s="10"/>
      <c r="BP52" s="10"/>
      <c r="BQ52" s="10"/>
      <c r="BR52" s="10"/>
      <c r="BS52" s="277"/>
      <c r="BT52" s="10"/>
      <c r="BU52" s="10"/>
      <c r="BV52" s="10"/>
      <c r="BW52" s="10"/>
      <c r="BX52" s="10"/>
      <c r="BY52" s="10"/>
      <c r="BZ52" s="10"/>
      <c r="CA52" s="277"/>
      <c r="CB52" s="10"/>
      <c r="CC52" s="10"/>
    </row>
    <row r="53" spans="1:81" s="140" customFormat="1">
      <c r="A53" s="142"/>
      <c r="B53" s="217"/>
      <c r="C53" s="163"/>
      <c r="D53" s="164"/>
      <c r="H53" s="165"/>
      <c r="M53" s="165"/>
      <c r="N53" s="165"/>
      <c r="AQ53" s="158"/>
      <c r="AR53" s="129"/>
      <c r="AS53" s="13"/>
      <c r="AT53" s="10"/>
      <c r="AU53" s="277"/>
      <c r="AV53" s="10"/>
      <c r="AW53" s="10"/>
      <c r="AX53" s="10"/>
      <c r="AY53" s="10"/>
      <c r="AZ53" s="10"/>
      <c r="BA53" s="10"/>
      <c r="BB53" s="10"/>
      <c r="BC53" s="277"/>
      <c r="BD53" s="10"/>
      <c r="BE53" s="10"/>
      <c r="BF53" s="10"/>
      <c r="BG53" s="10"/>
      <c r="BH53" s="10"/>
      <c r="BI53" s="10"/>
      <c r="BJ53" s="10"/>
      <c r="BK53" s="277"/>
      <c r="BL53" s="10"/>
      <c r="BM53" s="10"/>
      <c r="BN53" s="10"/>
      <c r="BO53" s="10"/>
      <c r="BP53" s="10"/>
      <c r="BQ53" s="10"/>
      <c r="BR53" s="10"/>
      <c r="BS53" s="277"/>
      <c r="BT53" s="10"/>
      <c r="BU53" s="10"/>
      <c r="BV53" s="10"/>
      <c r="BW53" s="10"/>
      <c r="BX53" s="10"/>
      <c r="BY53" s="10"/>
      <c r="BZ53" s="10"/>
      <c r="CA53" s="277"/>
      <c r="CB53" s="10"/>
      <c r="CC53" s="10"/>
    </row>
    <row r="54" spans="1:81" s="140" customFormat="1">
      <c r="A54" s="142"/>
      <c r="B54" s="217"/>
      <c r="C54" s="163"/>
      <c r="D54" s="164"/>
      <c r="H54" s="165"/>
      <c r="M54" s="165"/>
      <c r="N54" s="165"/>
      <c r="AQ54" s="158"/>
      <c r="AR54" s="129"/>
      <c r="AS54" s="13"/>
      <c r="AT54" s="10"/>
      <c r="AU54" s="277"/>
      <c r="AV54" s="10"/>
      <c r="AW54" s="10"/>
      <c r="AX54" s="10"/>
      <c r="AY54" s="10"/>
      <c r="AZ54" s="10"/>
      <c r="BA54" s="10"/>
      <c r="BB54" s="10"/>
      <c r="BC54" s="277"/>
      <c r="BD54" s="10"/>
      <c r="BE54" s="10"/>
      <c r="BF54" s="10"/>
      <c r="BG54" s="10"/>
      <c r="BH54" s="10"/>
      <c r="BI54" s="10"/>
      <c r="BJ54" s="10"/>
      <c r="BK54" s="277"/>
      <c r="BL54" s="10"/>
      <c r="BM54" s="10"/>
      <c r="BN54" s="10"/>
      <c r="BO54" s="10"/>
      <c r="BP54" s="10"/>
      <c r="BQ54" s="10"/>
      <c r="BR54" s="10"/>
      <c r="BS54" s="277"/>
      <c r="BT54" s="10"/>
      <c r="BU54" s="10"/>
      <c r="BV54" s="10"/>
      <c r="BW54" s="10"/>
      <c r="BX54" s="10"/>
      <c r="BY54" s="10"/>
      <c r="BZ54" s="10"/>
      <c r="CA54" s="277"/>
      <c r="CB54" s="10"/>
      <c r="CC54" s="10"/>
    </row>
    <row r="55" spans="1:81" s="140" customFormat="1">
      <c r="A55" s="142"/>
      <c r="B55" s="217"/>
      <c r="C55" s="163"/>
      <c r="D55" s="164"/>
      <c r="H55" s="165"/>
      <c r="M55" s="165"/>
      <c r="N55" s="165"/>
      <c r="AQ55" s="158"/>
      <c r="AR55" s="129"/>
      <c r="AS55" s="12"/>
      <c r="AT55" s="10"/>
      <c r="AU55" s="277"/>
      <c r="AV55" s="10"/>
      <c r="AW55" s="10"/>
      <c r="AX55" s="10"/>
      <c r="AY55" s="10"/>
      <c r="AZ55" s="10"/>
      <c r="BA55" s="10"/>
      <c r="BB55" s="10"/>
      <c r="BC55" s="277"/>
      <c r="BD55" s="10"/>
      <c r="BE55" s="10"/>
      <c r="BF55" s="10"/>
      <c r="BG55" s="10"/>
      <c r="BH55" s="10"/>
      <c r="BI55" s="10"/>
      <c r="BJ55" s="10"/>
      <c r="BK55" s="277"/>
      <c r="BL55" s="10"/>
      <c r="BM55" s="10"/>
      <c r="BN55" s="10"/>
      <c r="BO55" s="10"/>
      <c r="BP55" s="10"/>
      <c r="BQ55" s="10"/>
      <c r="BR55" s="10"/>
      <c r="BS55" s="277"/>
      <c r="BT55" s="10"/>
      <c r="BU55" s="10"/>
      <c r="BV55" s="10"/>
      <c r="BW55" s="10"/>
      <c r="BX55" s="10"/>
      <c r="BY55" s="10"/>
      <c r="BZ55" s="10"/>
      <c r="CA55" s="277"/>
      <c r="CB55" s="10"/>
      <c r="CC55" s="10"/>
    </row>
    <row r="56" spans="1:81" s="140" customFormat="1">
      <c r="A56" s="142"/>
      <c r="B56" s="217"/>
      <c r="C56" s="163"/>
      <c r="D56" s="164"/>
      <c r="H56" s="165"/>
      <c r="M56" s="165"/>
      <c r="N56" s="165"/>
      <c r="AQ56" s="158"/>
      <c r="AR56" s="129"/>
      <c r="AS56" s="13"/>
      <c r="AT56" s="10"/>
      <c r="AU56" s="277"/>
      <c r="AV56" s="10"/>
      <c r="AW56" s="10"/>
      <c r="AX56" s="10"/>
      <c r="AY56" s="10"/>
      <c r="AZ56" s="10"/>
      <c r="BA56" s="10"/>
      <c r="BB56" s="10"/>
      <c r="BC56" s="277"/>
      <c r="BD56" s="10"/>
      <c r="BE56" s="10"/>
      <c r="BF56" s="10"/>
      <c r="BG56" s="10"/>
      <c r="BH56" s="10"/>
      <c r="BI56" s="10"/>
      <c r="BJ56" s="10"/>
      <c r="BK56" s="277"/>
      <c r="BL56" s="10"/>
      <c r="BM56" s="10"/>
      <c r="BN56" s="10"/>
      <c r="BO56" s="10"/>
      <c r="BP56" s="10"/>
      <c r="BQ56" s="10"/>
      <c r="BR56" s="10"/>
      <c r="BS56" s="277"/>
      <c r="BT56" s="10"/>
      <c r="BU56" s="10"/>
      <c r="BV56" s="10"/>
      <c r="BW56" s="10"/>
      <c r="BX56" s="10"/>
      <c r="BY56" s="10"/>
      <c r="BZ56" s="10"/>
      <c r="CA56" s="277"/>
      <c r="CB56" s="10"/>
      <c r="CC56" s="10"/>
    </row>
    <row r="57" spans="1:81" s="140" customFormat="1">
      <c r="A57" s="142"/>
      <c r="B57" s="217"/>
      <c r="C57" s="163"/>
      <c r="D57" s="164"/>
      <c r="H57" s="165"/>
      <c r="M57" s="165"/>
      <c r="N57" s="165"/>
      <c r="AQ57" s="158"/>
      <c r="AR57" s="129"/>
      <c r="AS57" s="13"/>
      <c r="AT57" s="10"/>
      <c r="AU57" s="277"/>
      <c r="AV57" s="10"/>
      <c r="AW57" s="10"/>
      <c r="AX57" s="10"/>
      <c r="AY57" s="10"/>
      <c r="AZ57" s="10"/>
      <c r="BA57" s="10"/>
      <c r="BB57" s="10"/>
      <c r="BC57" s="277"/>
      <c r="BD57" s="10"/>
      <c r="BE57" s="10"/>
      <c r="BF57" s="10"/>
      <c r="BG57" s="10"/>
      <c r="BH57" s="10"/>
      <c r="BI57" s="10"/>
      <c r="BJ57" s="10"/>
      <c r="BK57" s="277"/>
      <c r="BL57" s="10"/>
      <c r="BM57" s="10"/>
      <c r="BN57" s="10"/>
      <c r="BO57" s="10"/>
      <c r="BP57" s="10"/>
      <c r="BQ57" s="10"/>
      <c r="BR57" s="10"/>
      <c r="BS57" s="277"/>
      <c r="BT57" s="10"/>
      <c r="BU57" s="10"/>
      <c r="BV57" s="10"/>
      <c r="BW57" s="10"/>
      <c r="BX57" s="10"/>
      <c r="BY57" s="10"/>
      <c r="BZ57" s="10"/>
      <c r="CA57" s="277"/>
      <c r="CB57" s="10"/>
      <c r="CC57" s="10"/>
    </row>
    <row r="58" spans="1:81" s="140" customFormat="1">
      <c r="A58" s="142"/>
      <c r="B58" s="217"/>
      <c r="C58" s="163"/>
      <c r="D58" s="164"/>
      <c r="H58" s="165"/>
      <c r="M58" s="165"/>
      <c r="N58" s="165"/>
      <c r="AQ58" s="158"/>
      <c r="AR58" s="129"/>
      <c r="AS58" s="13"/>
      <c r="AT58" s="10"/>
      <c r="AU58" s="277"/>
      <c r="AV58" s="10"/>
      <c r="AW58" s="10"/>
      <c r="AX58" s="10"/>
      <c r="AY58" s="10"/>
      <c r="AZ58" s="10"/>
      <c r="BA58" s="10"/>
      <c r="BB58" s="10"/>
      <c r="BC58" s="277"/>
      <c r="BD58" s="10"/>
      <c r="BE58" s="10"/>
      <c r="BF58" s="10"/>
      <c r="BG58" s="10"/>
      <c r="BH58" s="10"/>
      <c r="BI58" s="10"/>
      <c r="BJ58" s="10"/>
      <c r="BK58" s="277"/>
      <c r="BL58" s="10"/>
      <c r="BM58" s="10"/>
      <c r="BN58" s="10"/>
      <c r="BO58" s="10"/>
      <c r="BP58" s="10"/>
      <c r="BQ58" s="10"/>
      <c r="BR58" s="10"/>
      <c r="BS58" s="277"/>
      <c r="BT58" s="10"/>
      <c r="BU58" s="10"/>
      <c r="BV58" s="10"/>
      <c r="BW58" s="10"/>
      <c r="BX58" s="10"/>
      <c r="BY58" s="10"/>
      <c r="BZ58" s="10"/>
      <c r="CA58" s="277"/>
      <c r="CB58" s="10"/>
      <c r="CC58" s="10"/>
    </row>
    <row r="59" spans="1:81" s="140" customFormat="1">
      <c r="A59" s="142"/>
      <c r="B59" s="217"/>
      <c r="C59" s="163"/>
      <c r="D59" s="164"/>
      <c r="H59" s="165"/>
      <c r="M59" s="165"/>
      <c r="N59" s="165"/>
      <c r="AQ59" s="158"/>
      <c r="AR59" s="129"/>
      <c r="AS59" s="13"/>
      <c r="AT59" s="10"/>
      <c r="AU59" s="277"/>
      <c r="AV59" s="10"/>
      <c r="AW59" s="10"/>
      <c r="AX59" s="10"/>
      <c r="AY59" s="10"/>
      <c r="AZ59" s="10"/>
      <c r="BA59" s="10"/>
      <c r="BB59" s="10"/>
      <c r="BC59" s="277"/>
      <c r="BD59" s="10"/>
      <c r="BE59" s="10"/>
      <c r="BF59" s="10"/>
      <c r="BG59" s="10"/>
      <c r="BH59" s="10"/>
      <c r="BI59" s="10"/>
      <c r="BJ59" s="10"/>
      <c r="BK59" s="277"/>
      <c r="BL59" s="10"/>
      <c r="BM59" s="10"/>
      <c r="BN59" s="10"/>
      <c r="BO59" s="10"/>
      <c r="BP59" s="10"/>
      <c r="BQ59" s="10"/>
      <c r="BR59" s="10"/>
      <c r="BS59" s="277"/>
      <c r="BT59" s="10"/>
      <c r="BU59" s="10"/>
      <c r="BV59" s="10"/>
      <c r="BW59" s="10"/>
      <c r="BX59" s="10"/>
      <c r="BY59" s="10"/>
      <c r="BZ59" s="10"/>
      <c r="CA59" s="277"/>
      <c r="CB59" s="10"/>
      <c r="CC59" s="10"/>
    </row>
    <row r="60" spans="1:81" s="140" customFormat="1">
      <c r="A60" s="142"/>
      <c r="B60" s="217"/>
      <c r="C60" s="163"/>
      <c r="D60" s="164"/>
      <c r="H60" s="165"/>
      <c r="M60" s="165"/>
      <c r="N60" s="165"/>
      <c r="AQ60" s="158"/>
      <c r="AR60" s="129"/>
      <c r="AS60" s="13"/>
      <c r="AT60" s="10"/>
      <c r="AU60" s="277"/>
      <c r="AV60" s="10"/>
      <c r="AW60" s="10"/>
      <c r="AX60" s="10"/>
      <c r="AY60" s="10"/>
      <c r="AZ60" s="10"/>
      <c r="BA60" s="10"/>
      <c r="BB60" s="10"/>
      <c r="BC60" s="277"/>
      <c r="BD60" s="10"/>
      <c r="BE60" s="10"/>
      <c r="BF60" s="10"/>
      <c r="BG60" s="10"/>
      <c r="BH60" s="10"/>
      <c r="BI60" s="10"/>
      <c r="BJ60" s="10"/>
      <c r="BK60" s="277"/>
      <c r="BL60" s="10"/>
      <c r="BM60" s="10"/>
      <c r="BN60" s="10"/>
      <c r="BO60" s="10"/>
      <c r="BP60" s="10"/>
      <c r="BQ60" s="10"/>
      <c r="BR60" s="10"/>
      <c r="BS60" s="277"/>
      <c r="BT60" s="10"/>
      <c r="BU60" s="10"/>
      <c r="BV60" s="10"/>
      <c r="BW60" s="10"/>
      <c r="BX60" s="10"/>
      <c r="BY60" s="10"/>
      <c r="BZ60" s="10"/>
      <c r="CA60" s="277"/>
      <c r="CB60" s="10"/>
      <c r="CC60" s="10"/>
    </row>
    <row r="61" spans="1:81" s="140" customFormat="1">
      <c r="A61" s="142"/>
      <c r="B61" s="217"/>
      <c r="C61" s="163"/>
      <c r="D61" s="164"/>
      <c r="H61" s="165"/>
      <c r="M61" s="165"/>
      <c r="N61" s="165"/>
      <c r="AQ61" s="158"/>
      <c r="AR61" s="129"/>
      <c r="AS61" s="13"/>
      <c r="AT61" s="10"/>
      <c r="AU61" s="277"/>
      <c r="AV61" s="10"/>
      <c r="AW61" s="10"/>
      <c r="AX61" s="10"/>
      <c r="AY61" s="10"/>
      <c r="AZ61" s="10"/>
      <c r="BA61" s="10"/>
      <c r="BB61" s="10"/>
      <c r="BC61" s="277"/>
      <c r="BD61" s="10"/>
      <c r="BE61" s="10"/>
      <c r="BF61" s="10"/>
      <c r="BG61" s="10"/>
      <c r="BH61" s="10"/>
      <c r="BI61" s="10"/>
      <c r="BJ61" s="10"/>
      <c r="BK61" s="277"/>
      <c r="BL61" s="10"/>
      <c r="BM61" s="10"/>
      <c r="BN61" s="10"/>
      <c r="BO61" s="10"/>
      <c r="BP61" s="10"/>
      <c r="BQ61" s="10"/>
      <c r="BR61" s="10"/>
      <c r="BS61" s="277"/>
      <c r="BT61" s="10"/>
      <c r="BU61" s="10"/>
      <c r="BV61" s="10"/>
      <c r="BW61" s="10"/>
      <c r="BX61" s="10"/>
      <c r="BY61" s="10"/>
      <c r="BZ61" s="10"/>
      <c r="CA61" s="277"/>
      <c r="CB61" s="10"/>
      <c r="CC61" s="10"/>
    </row>
    <row r="62" spans="1:81" s="140" customFormat="1">
      <c r="A62" s="142"/>
      <c r="B62" s="217"/>
      <c r="C62" s="163"/>
      <c r="D62" s="164"/>
      <c r="H62" s="165"/>
      <c r="M62" s="165"/>
      <c r="N62" s="165"/>
      <c r="AQ62" s="158"/>
      <c r="AR62" s="129"/>
      <c r="AS62" s="13"/>
      <c r="AT62" s="10"/>
      <c r="AU62" s="277"/>
      <c r="AV62" s="10"/>
      <c r="AW62" s="10"/>
      <c r="AX62" s="10"/>
      <c r="AY62" s="10"/>
      <c r="AZ62" s="10"/>
      <c r="BA62" s="10"/>
      <c r="BB62" s="10"/>
      <c r="BC62" s="277"/>
      <c r="BD62" s="10"/>
      <c r="BE62" s="10"/>
      <c r="BF62" s="10"/>
      <c r="BG62" s="10"/>
      <c r="BH62" s="10"/>
      <c r="BI62" s="10"/>
      <c r="BJ62" s="10"/>
      <c r="BK62" s="277"/>
      <c r="BL62" s="10"/>
      <c r="BM62" s="10"/>
      <c r="BN62" s="10"/>
      <c r="BO62" s="10"/>
      <c r="BP62" s="10"/>
      <c r="BQ62" s="10"/>
      <c r="BR62" s="10"/>
      <c r="BS62" s="277"/>
      <c r="BT62" s="10"/>
      <c r="BU62" s="10"/>
      <c r="BV62" s="10"/>
      <c r="BW62" s="10"/>
      <c r="BX62" s="10"/>
      <c r="BY62" s="10"/>
      <c r="BZ62" s="10"/>
      <c r="CA62" s="277"/>
      <c r="CB62" s="10"/>
      <c r="CC62" s="10"/>
    </row>
    <row r="63" spans="1:81" s="140" customFormat="1">
      <c r="A63" s="142"/>
      <c r="B63" s="217"/>
      <c r="C63" s="163"/>
      <c r="D63" s="164"/>
      <c r="H63" s="165"/>
      <c r="M63" s="165"/>
      <c r="N63" s="165"/>
      <c r="AQ63" s="158"/>
      <c r="AR63" s="129"/>
      <c r="AS63" s="13"/>
      <c r="AT63" s="10"/>
      <c r="AU63" s="277"/>
      <c r="AV63" s="10"/>
      <c r="AW63" s="10"/>
      <c r="AX63" s="10"/>
      <c r="AY63" s="10"/>
      <c r="AZ63" s="10"/>
      <c r="BA63" s="10"/>
      <c r="BB63" s="10"/>
      <c r="BC63" s="277"/>
      <c r="BD63" s="10"/>
      <c r="BE63" s="10"/>
      <c r="BF63" s="10"/>
      <c r="BG63" s="10"/>
      <c r="BH63" s="10"/>
      <c r="BI63" s="10"/>
      <c r="BJ63" s="10"/>
      <c r="BK63" s="277"/>
      <c r="BL63" s="10"/>
      <c r="BM63" s="10"/>
      <c r="BN63" s="10"/>
      <c r="BO63" s="10"/>
      <c r="BP63" s="10"/>
      <c r="BQ63" s="10"/>
      <c r="BR63" s="10"/>
      <c r="BS63" s="277"/>
      <c r="BT63" s="10"/>
      <c r="BU63" s="10"/>
      <c r="BV63" s="10"/>
      <c r="BW63" s="10"/>
      <c r="BX63" s="10"/>
      <c r="BY63" s="10"/>
      <c r="BZ63" s="10"/>
      <c r="CA63" s="277"/>
      <c r="CB63" s="10"/>
      <c r="CC63" s="10"/>
    </row>
    <row r="64" spans="1:81" s="140" customFormat="1">
      <c r="A64" s="142"/>
      <c r="B64" s="217"/>
      <c r="C64" s="163"/>
      <c r="D64" s="164"/>
      <c r="H64" s="165"/>
      <c r="M64" s="165"/>
      <c r="N64" s="165"/>
      <c r="AQ64" s="158"/>
      <c r="AR64" s="129"/>
      <c r="AS64" s="13"/>
      <c r="AT64" s="10"/>
      <c r="AU64" s="277"/>
      <c r="AV64" s="10"/>
      <c r="AW64" s="10"/>
      <c r="AX64" s="10"/>
      <c r="AY64" s="10"/>
      <c r="AZ64" s="10"/>
      <c r="BA64" s="10"/>
      <c r="BB64" s="10"/>
      <c r="BC64" s="277"/>
      <c r="BD64" s="10"/>
      <c r="BE64" s="10"/>
      <c r="BF64" s="10"/>
      <c r="BG64" s="10"/>
      <c r="BH64" s="10"/>
      <c r="BI64" s="10"/>
      <c r="BJ64" s="10"/>
      <c r="BK64" s="277"/>
      <c r="BL64" s="10"/>
      <c r="BM64" s="10"/>
      <c r="BN64" s="10"/>
      <c r="BO64" s="10"/>
      <c r="BP64" s="10"/>
      <c r="BQ64" s="10"/>
      <c r="BR64" s="10"/>
      <c r="BS64" s="277"/>
      <c r="BT64" s="10"/>
      <c r="BU64" s="10"/>
      <c r="BV64" s="10"/>
      <c r="BW64" s="10"/>
      <c r="BX64" s="10"/>
      <c r="BY64" s="10"/>
      <c r="BZ64" s="10"/>
      <c r="CA64" s="277"/>
      <c r="CB64" s="10"/>
      <c r="CC64" s="10"/>
    </row>
    <row r="65" spans="1:81" s="140" customFormat="1">
      <c r="A65" s="142"/>
      <c r="B65" s="217"/>
      <c r="C65" s="163"/>
      <c r="D65" s="164"/>
      <c r="H65" s="165"/>
      <c r="M65" s="165"/>
      <c r="N65" s="165"/>
      <c r="AQ65" s="158"/>
      <c r="AR65" s="129"/>
      <c r="AS65" s="13"/>
      <c r="AT65" s="10"/>
      <c r="AU65" s="277"/>
      <c r="AV65" s="10"/>
      <c r="AW65" s="10"/>
      <c r="AX65" s="10"/>
      <c r="AY65" s="10"/>
      <c r="AZ65" s="10"/>
      <c r="BA65" s="10"/>
      <c r="BB65" s="10"/>
      <c r="BC65" s="277"/>
      <c r="BD65" s="10"/>
      <c r="BE65" s="10"/>
      <c r="BF65" s="10"/>
      <c r="BG65" s="10"/>
      <c r="BH65" s="10"/>
      <c r="BI65" s="10"/>
      <c r="BJ65" s="10"/>
      <c r="BK65" s="277"/>
      <c r="BL65" s="10"/>
      <c r="BM65" s="10"/>
      <c r="BN65" s="10"/>
      <c r="BO65" s="10"/>
      <c r="BP65" s="10"/>
      <c r="BQ65" s="10"/>
      <c r="BR65" s="10"/>
      <c r="BS65" s="277"/>
      <c r="BT65" s="10"/>
      <c r="BU65" s="10"/>
      <c r="BV65" s="10"/>
      <c r="BW65" s="10"/>
      <c r="BX65" s="10"/>
      <c r="BY65" s="10"/>
      <c r="BZ65" s="10"/>
      <c r="CA65" s="277"/>
      <c r="CB65" s="10"/>
      <c r="CC65" s="10"/>
    </row>
    <row r="66" spans="1:81" s="140" customFormat="1">
      <c r="A66" s="142"/>
      <c r="B66" s="217"/>
      <c r="C66" s="163"/>
      <c r="D66" s="164"/>
      <c r="H66" s="165"/>
      <c r="M66" s="165"/>
      <c r="N66" s="165"/>
      <c r="AQ66" s="158"/>
      <c r="AR66" s="129"/>
      <c r="AS66" s="13"/>
      <c r="AT66" s="10"/>
      <c r="AU66" s="277"/>
      <c r="AV66" s="10"/>
      <c r="AW66" s="10"/>
      <c r="AX66" s="10"/>
      <c r="AY66" s="10"/>
      <c r="AZ66" s="10"/>
      <c r="BA66" s="10"/>
      <c r="BB66" s="10"/>
      <c r="BC66" s="277"/>
      <c r="BD66" s="10"/>
      <c r="BE66" s="10"/>
      <c r="BF66" s="10"/>
      <c r="BG66" s="10"/>
      <c r="BH66" s="10"/>
      <c r="BI66" s="10"/>
      <c r="BJ66" s="10"/>
      <c r="BK66" s="277"/>
      <c r="BL66" s="10"/>
      <c r="BM66" s="10"/>
      <c r="BN66" s="10"/>
      <c r="BO66" s="10"/>
      <c r="BP66" s="10"/>
      <c r="BQ66" s="10"/>
      <c r="BR66" s="10"/>
      <c r="BS66" s="277"/>
      <c r="BT66" s="10"/>
      <c r="BU66" s="10"/>
      <c r="BV66" s="10"/>
      <c r="BW66" s="10"/>
      <c r="BX66" s="10"/>
      <c r="BY66" s="10"/>
      <c r="BZ66" s="10"/>
      <c r="CA66" s="277"/>
      <c r="CB66" s="10"/>
      <c r="CC66" s="10"/>
    </row>
    <row r="67" spans="1:81" s="140" customFormat="1">
      <c r="A67" s="142"/>
      <c r="B67" s="217"/>
      <c r="C67" s="163"/>
      <c r="D67" s="164"/>
      <c r="H67" s="165"/>
      <c r="M67" s="165"/>
      <c r="N67" s="165"/>
      <c r="AQ67" s="158"/>
      <c r="AR67" s="129"/>
      <c r="AS67" s="13"/>
      <c r="AT67" s="10"/>
      <c r="AU67" s="277"/>
      <c r="AV67" s="10"/>
      <c r="AW67" s="10"/>
      <c r="AX67" s="10"/>
      <c r="AY67" s="10"/>
      <c r="AZ67" s="10"/>
      <c r="BA67" s="10"/>
      <c r="BB67" s="10"/>
      <c r="BC67" s="277"/>
      <c r="BD67" s="10"/>
      <c r="BE67" s="10"/>
      <c r="BF67" s="10"/>
      <c r="BG67" s="10"/>
      <c r="BH67" s="10"/>
      <c r="BI67" s="10"/>
      <c r="BJ67" s="10"/>
      <c r="BK67" s="277"/>
      <c r="BL67" s="10"/>
      <c r="BM67" s="10"/>
      <c r="BN67" s="10"/>
      <c r="BO67" s="10"/>
      <c r="BP67" s="10"/>
      <c r="BQ67" s="10"/>
      <c r="BR67" s="10"/>
      <c r="BS67" s="277"/>
      <c r="BT67" s="10"/>
      <c r="BU67" s="10"/>
      <c r="BV67" s="10"/>
      <c r="BW67" s="10"/>
      <c r="BX67" s="10"/>
      <c r="BY67" s="10"/>
      <c r="BZ67" s="10"/>
      <c r="CA67" s="277"/>
      <c r="CB67" s="10"/>
      <c r="CC67" s="10"/>
    </row>
    <row r="68" spans="1:81" s="140" customFormat="1">
      <c r="A68" s="142"/>
      <c r="B68" s="217"/>
      <c r="C68" s="163"/>
      <c r="D68" s="164"/>
      <c r="H68" s="165"/>
      <c r="M68" s="165"/>
      <c r="N68" s="165"/>
      <c r="AQ68" s="158"/>
      <c r="AR68" s="129"/>
      <c r="AS68" s="13"/>
      <c r="AT68" s="10"/>
      <c r="AU68" s="277"/>
      <c r="AV68" s="10"/>
      <c r="AW68" s="10"/>
      <c r="AX68" s="10"/>
      <c r="AY68" s="10"/>
      <c r="AZ68" s="10"/>
      <c r="BA68" s="10"/>
      <c r="BB68" s="10"/>
      <c r="BC68" s="277"/>
      <c r="BD68" s="10"/>
      <c r="BE68" s="10"/>
      <c r="BF68" s="10"/>
      <c r="BG68" s="10"/>
      <c r="BH68" s="10"/>
      <c r="BI68" s="10"/>
      <c r="BJ68" s="10"/>
      <c r="BK68" s="277"/>
      <c r="BL68" s="10"/>
      <c r="BM68" s="10"/>
      <c r="BN68" s="10"/>
      <c r="BO68" s="10"/>
      <c r="BP68" s="10"/>
      <c r="BQ68" s="10"/>
      <c r="BR68" s="10"/>
      <c r="BS68" s="277"/>
      <c r="BT68" s="10"/>
      <c r="BU68" s="10"/>
      <c r="BV68" s="10"/>
      <c r="BW68" s="10"/>
      <c r="BX68" s="10"/>
      <c r="BY68" s="10"/>
      <c r="BZ68" s="10"/>
      <c r="CA68" s="277"/>
      <c r="CB68" s="10"/>
      <c r="CC68" s="10"/>
    </row>
    <row r="69" spans="1:81" s="140" customFormat="1">
      <c r="A69" s="142"/>
      <c r="B69" s="217"/>
      <c r="C69" s="163"/>
      <c r="D69" s="164"/>
      <c r="H69" s="165"/>
      <c r="M69" s="165"/>
      <c r="N69" s="165"/>
      <c r="AQ69" s="158"/>
      <c r="AR69" s="129"/>
      <c r="AS69" s="13"/>
      <c r="AT69" s="10"/>
      <c r="AU69" s="277"/>
      <c r="AV69" s="10"/>
      <c r="AW69" s="10"/>
      <c r="AX69" s="10"/>
      <c r="AY69" s="10"/>
      <c r="AZ69" s="10"/>
      <c r="BA69" s="10"/>
      <c r="BB69" s="10"/>
      <c r="BC69" s="277"/>
      <c r="BD69" s="10"/>
      <c r="BE69" s="10"/>
      <c r="BF69" s="10"/>
      <c r="BG69" s="10"/>
      <c r="BH69" s="10"/>
      <c r="BI69" s="10"/>
      <c r="BJ69" s="10"/>
      <c r="BK69" s="277"/>
      <c r="BL69" s="10"/>
      <c r="BM69" s="10"/>
      <c r="BN69" s="10"/>
      <c r="BO69" s="10"/>
      <c r="BP69" s="10"/>
      <c r="BQ69" s="10"/>
      <c r="BR69" s="10"/>
      <c r="BS69" s="277"/>
      <c r="BT69" s="10"/>
      <c r="BU69" s="10"/>
      <c r="BV69" s="10"/>
      <c r="BW69" s="10"/>
      <c r="BX69" s="10"/>
      <c r="BY69" s="10"/>
      <c r="BZ69" s="10"/>
      <c r="CA69" s="277"/>
      <c r="CB69" s="10"/>
      <c r="CC69" s="10"/>
    </row>
    <row r="70" spans="1:81" s="140" customFormat="1">
      <c r="A70" s="142"/>
      <c r="B70" s="217"/>
      <c r="C70" s="163"/>
      <c r="D70" s="164"/>
      <c r="H70" s="165"/>
      <c r="M70" s="165"/>
      <c r="N70" s="165"/>
      <c r="AQ70" s="158"/>
      <c r="AR70" s="129"/>
      <c r="AS70" s="13"/>
      <c r="AT70" s="10"/>
      <c r="AU70" s="277"/>
      <c r="AV70" s="10"/>
      <c r="AW70" s="10"/>
      <c r="AX70" s="10"/>
      <c r="AY70" s="10"/>
      <c r="AZ70" s="10"/>
      <c r="BA70" s="10"/>
      <c r="BB70" s="10"/>
      <c r="BC70" s="277"/>
      <c r="BD70" s="10"/>
      <c r="BE70" s="10"/>
      <c r="BF70" s="10"/>
      <c r="BG70" s="10"/>
      <c r="BH70" s="10"/>
      <c r="BI70" s="10"/>
      <c r="BJ70" s="10"/>
      <c r="BK70" s="277"/>
      <c r="BL70" s="10"/>
      <c r="BM70" s="10"/>
      <c r="BN70" s="10"/>
      <c r="BO70" s="10"/>
      <c r="BP70" s="10"/>
      <c r="BQ70" s="10"/>
      <c r="BR70" s="10"/>
      <c r="BS70" s="277"/>
      <c r="BT70" s="10"/>
      <c r="BU70" s="10"/>
      <c r="BV70" s="10"/>
      <c r="BW70" s="10"/>
      <c r="BX70" s="10"/>
      <c r="BY70" s="10"/>
      <c r="BZ70" s="10"/>
      <c r="CA70" s="277"/>
      <c r="CB70" s="10"/>
      <c r="CC70" s="10"/>
    </row>
    <row r="71" spans="1:81" s="140" customFormat="1">
      <c r="A71" s="142"/>
      <c r="B71" s="217"/>
      <c r="C71" s="163"/>
      <c r="D71" s="164"/>
      <c r="H71" s="165"/>
      <c r="M71" s="165"/>
      <c r="N71" s="165"/>
      <c r="AQ71" s="158"/>
      <c r="AR71" s="129"/>
      <c r="AS71" s="13"/>
      <c r="AT71" s="10"/>
      <c r="AU71" s="277"/>
      <c r="AV71" s="10"/>
      <c r="AW71" s="10"/>
      <c r="AX71" s="10"/>
      <c r="AY71" s="10"/>
      <c r="AZ71" s="10"/>
      <c r="BA71" s="10"/>
      <c r="BB71" s="10"/>
      <c r="BC71" s="277"/>
      <c r="BD71" s="10"/>
      <c r="BE71" s="10"/>
      <c r="BF71" s="10"/>
      <c r="BG71" s="10"/>
      <c r="BH71" s="10"/>
      <c r="BI71" s="10"/>
      <c r="BJ71" s="10"/>
      <c r="BK71" s="277"/>
      <c r="BL71" s="10"/>
      <c r="BM71" s="10"/>
      <c r="BN71" s="10"/>
      <c r="BO71" s="10"/>
      <c r="BP71" s="10"/>
      <c r="BQ71" s="10"/>
      <c r="BR71" s="10"/>
      <c r="BS71" s="277"/>
      <c r="BT71" s="10"/>
      <c r="BU71" s="10"/>
      <c r="BV71" s="10"/>
      <c r="BW71" s="10"/>
      <c r="BX71" s="10"/>
      <c r="BY71" s="10"/>
      <c r="BZ71" s="10"/>
      <c r="CA71" s="277"/>
      <c r="CB71" s="10"/>
      <c r="CC71" s="10"/>
    </row>
    <row r="72" spans="1:81" s="140" customFormat="1">
      <c r="A72" s="142"/>
      <c r="B72" s="217"/>
      <c r="C72" s="163"/>
      <c r="D72" s="164"/>
      <c r="H72" s="165"/>
      <c r="M72" s="165"/>
      <c r="N72" s="165"/>
      <c r="AQ72" s="158"/>
      <c r="AR72" s="129"/>
      <c r="AS72" s="13"/>
      <c r="AT72" s="10"/>
      <c r="AU72" s="277"/>
      <c r="AV72" s="10"/>
      <c r="AW72" s="10"/>
      <c r="AX72" s="10"/>
      <c r="AY72" s="10"/>
      <c r="AZ72" s="10"/>
      <c r="BA72" s="10"/>
      <c r="BB72" s="10"/>
      <c r="BC72" s="277"/>
      <c r="BD72" s="10"/>
      <c r="BE72" s="10"/>
      <c r="BF72" s="10"/>
      <c r="BG72" s="10"/>
      <c r="BH72" s="10"/>
      <c r="BI72" s="10"/>
      <c r="BJ72" s="10"/>
      <c r="BK72" s="277"/>
      <c r="BL72" s="10"/>
      <c r="BM72" s="10"/>
      <c r="BN72" s="10"/>
      <c r="BO72" s="10"/>
      <c r="BP72" s="10"/>
      <c r="BQ72" s="10"/>
      <c r="BR72" s="10"/>
      <c r="BS72" s="277"/>
      <c r="BT72" s="10"/>
      <c r="BU72" s="10"/>
      <c r="BV72" s="10"/>
      <c r="BW72" s="10"/>
      <c r="BX72" s="10"/>
      <c r="BY72" s="10"/>
      <c r="BZ72" s="10"/>
      <c r="CA72" s="277"/>
      <c r="CB72" s="10"/>
      <c r="CC72" s="10"/>
    </row>
    <row r="73" spans="1:81" s="140" customFormat="1">
      <c r="A73" s="142"/>
      <c r="B73" s="217"/>
      <c r="C73" s="163"/>
      <c r="D73" s="164"/>
      <c r="H73" s="165"/>
      <c r="M73" s="165"/>
      <c r="N73" s="165"/>
      <c r="AQ73" s="158"/>
      <c r="AR73" s="129"/>
      <c r="AS73" s="13"/>
      <c r="AT73" s="10"/>
      <c r="AU73" s="277"/>
      <c r="AV73" s="10"/>
      <c r="AW73" s="10"/>
      <c r="AX73" s="10"/>
      <c r="AY73" s="10"/>
      <c r="AZ73" s="10"/>
      <c r="BA73" s="10"/>
      <c r="BB73" s="10"/>
      <c r="BC73" s="277"/>
      <c r="BD73" s="10"/>
      <c r="BE73" s="10"/>
      <c r="BF73" s="10"/>
      <c r="BG73" s="10"/>
      <c r="BH73" s="10"/>
      <c r="BI73" s="10"/>
      <c r="BJ73" s="10"/>
      <c r="BK73" s="277"/>
      <c r="BL73" s="10"/>
      <c r="BM73" s="10"/>
      <c r="BN73" s="10"/>
      <c r="BO73" s="10"/>
      <c r="BP73" s="10"/>
      <c r="BQ73" s="10"/>
      <c r="BR73" s="10"/>
      <c r="BS73" s="277"/>
      <c r="BT73" s="10"/>
      <c r="BU73" s="10"/>
      <c r="BV73" s="10"/>
      <c r="BW73" s="10"/>
      <c r="BX73" s="10"/>
      <c r="BY73" s="10"/>
      <c r="BZ73" s="10"/>
      <c r="CA73" s="277"/>
      <c r="CB73" s="10"/>
      <c r="CC73" s="10"/>
    </row>
    <row r="74" spans="1:81" s="140" customFormat="1">
      <c r="A74" s="142"/>
      <c r="B74" s="217"/>
      <c r="C74" s="163"/>
      <c r="D74" s="164"/>
      <c r="H74" s="165"/>
      <c r="M74" s="165"/>
      <c r="N74" s="165"/>
      <c r="AQ74" s="158"/>
      <c r="AR74" s="129"/>
      <c r="AS74" s="13"/>
      <c r="AT74" s="10"/>
      <c r="AU74" s="277"/>
      <c r="AV74" s="10"/>
      <c r="AW74" s="10"/>
      <c r="AX74" s="10"/>
      <c r="AY74" s="10"/>
      <c r="AZ74" s="10"/>
      <c r="BA74" s="10"/>
      <c r="BB74" s="10"/>
      <c r="BC74" s="277"/>
      <c r="BD74" s="10"/>
      <c r="BE74" s="10"/>
      <c r="BF74" s="10"/>
      <c r="BG74" s="10"/>
      <c r="BH74" s="10"/>
      <c r="BI74" s="10"/>
      <c r="BJ74" s="10"/>
      <c r="BK74" s="277"/>
      <c r="BL74" s="10"/>
      <c r="BM74" s="10"/>
      <c r="BN74" s="10"/>
      <c r="BO74" s="10"/>
      <c r="BP74" s="10"/>
      <c r="BQ74" s="10"/>
      <c r="BR74" s="10"/>
      <c r="BS74" s="277"/>
      <c r="BT74" s="10"/>
      <c r="BU74" s="10"/>
      <c r="BV74" s="10"/>
      <c r="BW74" s="10"/>
      <c r="BX74" s="10"/>
      <c r="BY74" s="10"/>
      <c r="BZ74" s="10"/>
      <c r="CA74" s="277"/>
      <c r="CB74" s="10"/>
      <c r="CC74" s="10"/>
    </row>
    <row r="75" spans="1:81" s="140" customFormat="1">
      <c r="A75" s="142"/>
      <c r="B75" s="217"/>
      <c r="C75" s="163"/>
      <c r="D75" s="164"/>
      <c r="H75" s="165"/>
      <c r="M75" s="165"/>
      <c r="N75" s="165"/>
      <c r="AQ75" s="158"/>
      <c r="AR75" s="129"/>
      <c r="AS75" s="13"/>
      <c r="AT75" s="10"/>
      <c r="AU75" s="277"/>
      <c r="AV75" s="10"/>
      <c r="AW75" s="10"/>
      <c r="AX75" s="10"/>
      <c r="AY75" s="10"/>
      <c r="AZ75" s="10"/>
      <c r="BA75" s="10"/>
      <c r="BB75" s="10"/>
      <c r="BC75" s="277"/>
      <c r="BD75" s="10"/>
      <c r="BE75" s="10"/>
      <c r="BF75" s="10"/>
      <c r="BG75" s="10"/>
      <c r="BH75" s="10"/>
      <c r="BI75" s="10"/>
      <c r="BJ75" s="10"/>
      <c r="BK75" s="277"/>
      <c r="BL75" s="10"/>
      <c r="BM75" s="10"/>
      <c r="BN75" s="10"/>
      <c r="BO75" s="10"/>
      <c r="BP75" s="10"/>
      <c r="BQ75" s="10"/>
      <c r="BR75" s="10"/>
      <c r="BS75" s="277"/>
      <c r="BT75" s="10"/>
      <c r="BU75" s="10"/>
      <c r="BV75" s="10"/>
      <c r="BW75" s="10"/>
      <c r="BX75" s="10"/>
      <c r="BY75" s="10"/>
      <c r="BZ75" s="10"/>
      <c r="CA75" s="277"/>
      <c r="CB75" s="10"/>
      <c r="CC75" s="10"/>
    </row>
    <row r="76" spans="1:81" s="140" customFormat="1">
      <c r="A76" s="142"/>
      <c r="B76" s="217"/>
      <c r="C76" s="163"/>
      <c r="D76" s="164"/>
      <c r="H76" s="165"/>
      <c r="M76" s="165"/>
      <c r="N76" s="165"/>
      <c r="AQ76" s="158"/>
      <c r="AR76" s="286"/>
      <c r="AS76" s="286"/>
      <c r="AT76" s="286"/>
      <c r="AU76" s="286"/>
      <c r="AV76" s="286"/>
      <c r="AW76" s="286"/>
      <c r="AX76" s="286"/>
      <c r="AY76" s="286"/>
      <c r="AZ76" s="286"/>
      <c r="BA76" s="286"/>
      <c r="BB76" s="286"/>
      <c r="BC76" s="286"/>
      <c r="BD76" s="286"/>
      <c r="BE76" s="286"/>
      <c r="BF76" s="286"/>
      <c r="BG76" s="286"/>
      <c r="BH76" s="286"/>
      <c r="BI76" s="286"/>
      <c r="BJ76" s="286"/>
      <c r="BK76" s="286"/>
      <c r="BL76" s="286"/>
      <c r="BM76" s="286"/>
      <c r="BN76" s="286"/>
      <c r="BO76" s="286"/>
      <c r="BP76" s="286"/>
      <c r="BQ76" s="286"/>
      <c r="BR76" s="286"/>
      <c r="BS76" s="286"/>
      <c r="BT76" s="286"/>
      <c r="BU76" s="286"/>
      <c r="BV76" s="286"/>
      <c r="BW76" s="286"/>
      <c r="BX76" s="286"/>
      <c r="BY76" s="286"/>
      <c r="BZ76" s="286"/>
      <c r="CA76" s="286"/>
      <c r="CB76" s="286"/>
      <c r="CC76" s="286"/>
    </row>
    <row r="77" spans="1:81" s="140" customFormat="1">
      <c r="A77" s="142"/>
      <c r="B77" s="217"/>
      <c r="C77" s="163"/>
      <c r="D77" s="164"/>
      <c r="H77" s="165"/>
      <c r="M77" s="165"/>
      <c r="N77" s="165"/>
      <c r="AQ77" s="158"/>
      <c r="AR77" s="11"/>
      <c r="AS77" s="11"/>
      <c r="AT77" s="10"/>
      <c r="AU77" s="277"/>
      <c r="AV77" s="10"/>
      <c r="AW77" s="10"/>
      <c r="AX77" s="10"/>
      <c r="AY77" s="10"/>
      <c r="AZ77" s="10"/>
      <c r="BA77" s="10"/>
      <c r="BB77" s="10"/>
      <c r="BC77" s="277"/>
      <c r="BD77" s="10"/>
      <c r="BE77" s="10"/>
      <c r="BF77" s="10"/>
      <c r="BG77" s="10"/>
      <c r="BH77" s="10"/>
      <c r="BI77" s="10"/>
      <c r="BJ77" s="10"/>
      <c r="BK77" s="277"/>
      <c r="BL77" s="10"/>
      <c r="BM77" s="10"/>
      <c r="BN77" s="10"/>
      <c r="BO77" s="10"/>
      <c r="BP77" s="10"/>
      <c r="BQ77" s="10"/>
      <c r="BR77" s="10"/>
      <c r="BS77" s="277"/>
      <c r="BT77" s="10"/>
      <c r="BU77" s="10"/>
      <c r="BV77" s="10"/>
      <c r="BW77" s="10"/>
      <c r="BX77" s="10"/>
      <c r="BY77" s="10"/>
      <c r="BZ77" s="10"/>
      <c r="CA77" s="277"/>
      <c r="CB77" s="10"/>
      <c r="CC77" s="10"/>
    </row>
    <row r="78" spans="1:81" s="140" customFormat="1">
      <c r="A78" s="142"/>
      <c r="B78" s="217"/>
      <c r="C78" s="163"/>
      <c r="D78" s="164"/>
      <c r="H78" s="165"/>
      <c r="M78" s="165"/>
      <c r="N78" s="165"/>
      <c r="AQ78" s="158"/>
      <c r="AR78" s="129"/>
      <c r="AS78" s="13"/>
      <c r="AT78" s="10"/>
      <c r="AU78" s="277"/>
      <c r="AV78" s="10"/>
      <c r="AW78" s="10"/>
      <c r="AX78" s="10"/>
      <c r="AY78" s="10"/>
      <c r="AZ78" s="10"/>
      <c r="BA78" s="10"/>
      <c r="BB78" s="10"/>
      <c r="BC78" s="277"/>
      <c r="BD78" s="10"/>
      <c r="BE78" s="10"/>
      <c r="BF78" s="10"/>
      <c r="BG78" s="10"/>
      <c r="BH78" s="10"/>
      <c r="BI78" s="10"/>
      <c r="BJ78" s="10"/>
      <c r="BK78" s="277"/>
      <c r="BL78" s="10"/>
      <c r="BM78" s="10"/>
      <c r="BN78" s="10"/>
      <c r="BO78" s="10"/>
      <c r="BP78" s="10"/>
      <c r="BQ78" s="10"/>
      <c r="BR78" s="10"/>
      <c r="BS78" s="277"/>
      <c r="BT78" s="10"/>
      <c r="BU78" s="10"/>
      <c r="BV78" s="10"/>
      <c r="BW78" s="10"/>
      <c r="BX78" s="10"/>
      <c r="BY78" s="10"/>
      <c r="BZ78" s="10"/>
      <c r="CA78" s="277"/>
      <c r="CB78" s="10"/>
      <c r="CC78" s="10"/>
    </row>
    <row r="79" spans="1:81" s="140" customFormat="1">
      <c r="A79" s="142"/>
      <c r="B79" s="217"/>
      <c r="C79" s="163"/>
      <c r="D79" s="164"/>
      <c r="H79" s="165"/>
      <c r="M79" s="165"/>
      <c r="N79" s="165"/>
      <c r="AQ79" s="158"/>
      <c r="AR79" s="129"/>
      <c r="AS79" s="13"/>
      <c r="AT79" s="10"/>
      <c r="AU79" s="277"/>
      <c r="AV79" s="10"/>
      <c r="AW79" s="10"/>
      <c r="AX79" s="10"/>
      <c r="AY79" s="10"/>
      <c r="AZ79" s="10"/>
      <c r="BA79" s="10"/>
      <c r="BB79" s="10"/>
      <c r="BC79" s="277"/>
      <c r="BD79" s="10"/>
      <c r="BE79" s="10"/>
      <c r="BF79" s="10"/>
      <c r="BG79" s="10"/>
      <c r="BH79" s="10"/>
      <c r="BI79" s="10"/>
      <c r="BJ79" s="10"/>
      <c r="BK79" s="277"/>
      <c r="BL79" s="10"/>
      <c r="BM79" s="10"/>
      <c r="BN79" s="10"/>
      <c r="BO79" s="10"/>
      <c r="BP79" s="10"/>
      <c r="BQ79" s="10"/>
      <c r="BR79" s="10"/>
      <c r="BS79" s="277"/>
      <c r="BT79" s="10"/>
      <c r="BU79" s="10"/>
      <c r="BV79" s="10"/>
      <c r="BW79" s="10"/>
      <c r="BX79" s="10"/>
      <c r="BY79" s="10"/>
      <c r="BZ79" s="10"/>
      <c r="CA79" s="277"/>
      <c r="CB79" s="10"/>
      <c r="CC79" s="10"/>
    </row>
    <row r="80" spans="1:81" s="140" customFormat="1">
      <c r="A80" s="142"/>
      <c r="B80" s="217"/>
      <c r="C80" s="163"/>
      <c r="D80" s="164"/>
      <c r="H80" s="165"/>
      <c r="M80" s="165"/>
      <c r="N80" s="165"/>
      <c r="AQ80" s="158"/>
      <c r="AR80" s="129"/>
      <c r="AS80" s="13"/>
      <c r="AT80" s="10"/>
      <c r="AU80" s="277"/>
      <c r="AV80" s="10"/>
      <c r="AW80" s="10"/>
      <c r="AX80" s="10"/>
      <c r="AY80" s="10"/>
      <c r="AZ80" s="10"/>
      <c r="BA80" s="10"/>
      <c r="BB80" s="10"/>
      <c r="BC80" s="277"/>
      <c r="BD80" s="10"/>
      <c r="BE80" s="10"/>
      <c r="BF80" s="10"/>
      <c r="BG80" s="10"/>
      <c r="BH80" s="10"/>
      <c r="BI80" s="10"/>
      <c r="BJ80" s="10"/>
      <c r="BK80" s="277"/>
      <c r="BL80" s="10"/>
      <c r="BM80" s="10"/>
      <c r="BN80" s="10"/>
      <c r="BO80" s="10"/>
      <c r="BP80" s="10"/>
      <c r="BQ80" s="10"/>
      <c r="BR80" s="10"/>
      <c r="BS80" s="277"/>
      <c r="BT80" s="10"/>
      <c r="BU80" s="10"/>
      <c r="BV80" s="10"/>
      <c r="BW80" s="10"/>
      <c r="BX80" s="10"/>
      <c r="BY80" s="10"/>
      <c r="BZ80" s="10"/>
      <c r="CA80" s="277"/>
      <c r="CB80" s="10"/>
      <c r="CC80" s="10"/>
    </row>
    <row r="81" spans="1:81" s="140" customFormat="1">
      <c r="A81" s="142"/>
      <c r="B81" s="217"/>
      <c r="C81" s="163"/>
      <c r="D81" s="164"/>
      <c r="H81" s="165"/>
      <c r="M81" s="165"/>
      <c r="N81" s="165"/>
      <c r="AQ81" s="158"/>
      <c r="AR81" s="129"/>
      <c r="AS81" s="13"/>
      <c r="AT81" s="10"/>
      <c r="AU81" s="277"/>
      <c r="AV81" s="10"/>
      <c r="AW81" s="10"/>
      <c r="AX81" s="10"/>
      <c r="AY81" s="10"/>
      <c r="AZ81" s="10"/>
      <c r="BA81" s="10"/>
      <c r="BB81" s="10"/>
      <c r="BC81" s="277"/>
      <c r="BD81" s="10"/>
      <c r="BE81" s="10"/>
      <c r="BF81" s="10"/>
      <c r="BG81" s="10"/>
      <c r="BH81" s="10"/>
      <c r="BI81" s="10"/>
      <c r="BJ81" s="10"/>
      <c r="BK81" s="277"/>
      <c r="BL81" s="10"/>
      <c r="BM81" s="10"/>
      <c r="BN81" s="10"/>
      <c r="BO81" s="10"/>
      <c r="BP81" s="10"/>
      <c r="BQ81" s="10"/>
      <c r="BR81" s="10"/>
      <c r="BS81" s="277"/>
      <c r="BT81" s="10"/>
      <c r="BU81" s="10"/>
      <c r="BV81" s="10"/>
      <c r="BW81" s="10"/>
      <c r="BX81" s="10"/>
      <c r="BY81" s="10"/>
      <c r="BZ81" s="10"/>
      <c r="CA81" s="277"/>
      <c r="CB81" s="10"/>
      <c r="CC81" s="10"/>
    </row>
    <row r="82" spans="1:81" s="140" customFormat="1">
      <c r="A82" s="142"/>
      <c r="B82" s="217"/>
      <c r="C82" s="163"/>
      <c r="D82" s="164"/>
      <c r="H82" s="165"/>
      <c r="M82" s="165"/>
      <c r="N82" s="165"/>
      <c r="AQ82" s="158"/>
      <c r="AR82" s="129"/>
      <c r="AS82" s="13"/>
      <c r="AT82" s="10"/>
      <c r="AU82" s="277"/>
      <c r="AV82" s="10"/>
      <c r="AW82" s="10"/>
      <c r="AX82" s="10"/>
      <c r="AY82" s="10"/>
      <c r="AZ82" s="10"/>
      <c r="BA82" s="10"/>
      <c r="BB82" s="10"/>
      <c r="BC82" s="277"/>
      <c r="BD82" s="10"/>
      <c r="BE82" s="10"/>
      <c r="BF82" s="10"/>
      <c r="BG82" s="10"/>
      <c r="BH82" s="10"/>
      <c r="BI82" s="10"/>
      <c r="BJ82" s="10"/>
      <c r="BK82" s="277"/>
      <c r="BL82" s="10"/>
      <c r="BM82" s="10"/>
      <c r="BN82" s="10"/>
      <c r="BO82" s="10"/>
      <c r="BP82" s="10"/>
      <c r="BQ82" s="10"/>
      <c r="BR82" s="10"/>
      <c r="BS82" s="277"/>
      <c r="BT82" s="10"/>
      <c r="BU82" s="10"/>
      <c r="BV82" s="10"/>
      <c r="BW82" s="10"/>
      <c r="BX82" s="10"/>
      <c r="BY82" s="10"/>
      <c r="BZ82" s="10"/>
      <c r="CA82" s="277"/>
      <c r="CB82" s="10"/>
      <c r="CC82" s="10"/>
    </row>
    <row r="83" spans="1:81" s="140" customFormat="1">
      <c r="A83" s="142"/>
      <c r="B83" s="217"/>
      <c r="C83" s="163"/>
      <c r="D83" s="164"/>
      <c r="H83" s="165"/>
      <c r="M83" s="165"/>
      <c r="N83" s="165"/>
      <c r="AQ83" s="158"/>
      <c r="AR83" s="129"/>
      <c r="AS83" s="13"/>
      <c r="AT83" s="10"/>
      <c r="AU83" s="277"/>
      <c r="AV83" s="10"/>
      <c r="AW83" s="10"/>
      <c r="AX83" s="10"/>
      <c r="AY83" s="10"/>
      <c r="AZ83" s="10"/>
      <c r="BA83" s="10"/>
      <c r="BB83" s="10"/>
      <c r="BC83" s="277"/>
      <c r="BD83" s="10"/>
      <c r="BE83" s="10"/>
      <c r="BF83" s="10"/>
      <c r="BG83" s="10"/>
      <c r="BH83" s="10"/>
      <c r="BI83" s="10"/>
      <c r="BJ83" s="10"/>
      <c r="BK83" s="277"/>
      <c r="BL83" s="10"/>
      <c r="BM83" s="10"/>
      <c r="BN83" s="10"/>
      <c r="BO83" s="10"/>
      <c r="BP83" s="10"/>
      <c r="BQ83" s="10"/>
      <c r="BR83" s="10"/>
      <c r="BS83" s="277"/>
      <c r="BT83" s="10"/>
      <c r="BU83" s="10"/>
      <c r="BV83" s="10"/>
      <c r="BW83" s="10"/>
      <c r="BX83" s="10"/>
      <c r="BY83" s="10"/>
      <c r="BZ83" s="10"/>
      <c r="CA83" s="277"/>
      <c r="CB83" s="10"/>
      <c r="CC83" s="10"/>
    </row>
    <row r="84" spans="1:81" s="140" customFormat="1">
      <c r="A84" s="142"/>
      <c r="B84" s="217"/>
      <c r="C84" s="163"/>
      <c r="D84" s="164"/>
      <c r="H84" s="165"/>
      <c r="M84" s="165"/>
      <c r="N84" s="165"/>
      <c r="AQ84" s="158"/>
      <c r="AR84" s="129"/>
      <c r="AS84" s="13"/>
      <c r="AT84" s="10"/>
      <c r="AU84" s="277"/>
      <c r="AV84" s="10"/>
      <c r="AW84" s="10"/>
      <c r="AX84" s="10"/>
      <c r="AY84" s="10"/>
      <c r="AZ84" s="10"/>
      <c r="BA84" s="10"/>
      <c r="BB84" s="10"/>
      <c r="BC84" s="277"/>
      <c r="BD84" s="10"/>
      <c r="BE84" s="10"/>
      <c r="BF84" s="10"/>
      <c r="BG84" s="10"/>
      <c r="BH84" s="10"/>
      <c r="BI84" s="10"/>
      <c r="BJ84" s="10"/>
      <c r="BK84" s="277"/>
      <c r="BL84" s="10"/>
      <c r="BM84" s="10"/>
      <c r="BN84" s="10"/>
      <c r="BO84" s="10"/>
      <c r="BP84" s="10"/>
      <c r="BQ84" s="10"/>
      <c r="BR84" s="10"/>
      <c r="BS84" s="277"/>
      <c r="BT84" s="10"/>
      <c r="BU84" s="10"/>
      <c r="BV84" s="10"/>
      <c r="BW84" s="10"/>
      <c r="BX84" s="10"/>
      <c r="BY84" s="10"/>
      <c r="BZ84" s="10"/>
      <c r="CA84" s="277"/>
      <c r="CB84" s="10"/>
      <c r="CC84" s="10"/>
    </row>
    <row r="85" spans="1:81" s="140" customFormat="1">
      <c r="A85" s="142"/>
      <c r="B85" s="217"/>
      <c r="C85" s="163"/>
      <c r="D85" s="164"/>
      <c r="H85" s="165"/>
      <c r="M85" s="165"/>
      <c r="N85" s="165"/>
      <c r="AQ85" s="158"/>
      <c r="AR85" s="129"/>
      <c r="AS85" s="13"/>
      <c r="AT85" s="10"/>
      <c r="AU85" s="277"/>
      <c r="AV85" s="10"/>
      <c r="AW85" s="10"/>
      <c r="AX85" s="10"/>
      <c r="AY85" s="10"/>
      <c r="AZ85" s="10"/>
      <c r="BA85" s="10"/>
      <c r="BB85" s="10"/>
      <c r="BC85" s="277"/>
      <c r="BD85" s="10"/>
      <c r="BE85" s="10"/>
      <c r="BF85" s="10"/>
      <c r="BG85" s="10"/>
      <c r="BH85" s="10"/>
      <c r="BI85" s="10"/>
      <c r="BJ85" s="10"/>
      <c r="BK85" s="277"/>
      <c r="BL85" s="10"/>
      <c r="BM85" s="10"/>
      <c r="BN85" s="10"/>
      <c r="BO85" s="10"/>
      <c r="BP85" s="10"/>
      <c r="BQ85" s="10"/>
      <c r="BR85" s="10"/>
      <c r="BS85" s="277"/>
      <c r="BT85" s="10"/>
      <c r="BU85" s="10"/>
      <c r="BV85" s="10"/>
      <c r="BW85" s="10"/>
      <c r="BX85" s="10"/>
      <c r="BY85" s="10"/>
      <c r="BZ85" s="10"/>
      <c r="CA85" s="277"/>
      <c r="CB85" s="10"/>
      <c r="CC85" s="10"/>
    </row>
    <row r="86" spans="1:81" s="140" customFormat="1">
      <c r="A86" s="142"/>
      <c r="B86" s="217"/>
      <c r="C86" s="163"/>
      <c r="D86" s="164"/>
      <c r="H86" s="165"/>
      <c r="M86" s="165"/>
      <c r="N86" s="165"/>
      <c r="AQ86" s="158"/>
      <c r="AR86" s="129"/>
      <c r="AS86" s="13"/>
      <c r="AT86" s="10"/>
      <c r="AU86" s="277"/>
      <c r="AV86" s="10"/>
      <c r="AW86" s="10"/>
      <c r="AX86" s="10"/>
      <c r="AY86" s="10"/>
      <c r="AZ86" s="10"/>
      <c r="BA86" s="10"/>
      <c r="BB86" s="10"/>
      <c r="BC86" s="277"/>
      <c r="BD86" s="10"/>
      <c r="BE86" s="10"/>
      <c r="BF86" s="10"/>
      <c r="BG86" s="10"/>
      <c r="BH86" s="10"/>
      <c r="BI86" s="10"/>
      <c r="BJ86" s="10"/>
      <c r="BK86" s="277"/>
      <c r="BL86" s="10"/>
      <c r="BM86" s="10"/>
      <c r="BN86" s="10"/>
      <c r="BO86" s="10"/>
      <c r="BP86" s="10"/>
      <c r="BQ86" s="10"/>
      <c r="BR86" s="10"/>
      <c r="BS86" s="277"/>
      <c r="BT86" s="10"/>
      <c r="BU86" s="10"/>
      <c r="BV86" s="10"/>
      <c r="BW86" s="10"/>
      <c r="BX86" s="10"/>
      <c r="BY86" s="10"/>
      <c r="BZ86" s="10"/>
      <c r="CA86" s="277"/>
      <c r="CB86" s="10"/>
      <c r="CC86" s="10"/>
    </row>
    <row r="87" spans="1:81" s="140" customFormat="1">
      <c r="A87" s="142"/>
      <c r="B87" s="217"/>
      <c r="C87" s="163"/>
      <c r="D87" s="164"/>
      <c r="H87" s="165"/>
      <c r="M87" s="165"/>
      <c r="N87" s="165"/>
      <c r="AQ87" s="158"/>
      <c r="AR87" s="129"/>
      <c r="AS87" s="13"/>
      <c r="AT87" s="10"/>
      <c r="AU87" s="277"/>
      <c r="AV87" s="10"/>
      <c r="AW87" s="10"/>
      <c r="AX87" s="10"/>
      <c r="AY87" s="10"/>
      <c r="AZ87" s="10"/>
      <c r="BA87" s="10"/>
      <c r="BB87" s="10"/>
      <c r="BC87" s="277"/>
      <c r="BD87" s="10"/>
      <c r="BE87" s="10"/>
      <c r="BF87" s="10"/>
      <c r="BG87" s="10"/>
      <c r="BH87" s="10"/>
      <c r="BI87" s="10"/>
      <c r="BJ87" s="10"/>
      <c r="BK87" s="277"/>
      <c r="BL87" s="10"/>
      <c r="BM87" s="10"/>
      <c r="BN87" s="10"/>
      <c r="BO87" s="10"/>
      <c r="BP87" s="10"/>
      <c r="BQ87" s="10"/>
      <c r="BR87" s="10"/>
      <c r="BS87" s="277"/>
      <c r="BT87" s="10"/>
      <c r="BU87" s="10"/>
      <c r="BV87" s="10"/>
      <c r="BW87" s="10"/>
      <c r="BX87" s="10"/>
      <c r="BY87" s="10"/>
      <c r="BZ87" s="10"/>
      <c r="CA87" s="277"/>
      <c r="CB87" s="10"/>
      <c r="CC87" s="10"/>
    </row>
    <row r="88" spans="1:81" s="140" customFormat="1">
      <c r="A88" s="142"/>
      <c r="B88" s="217"/>
      <c r="C88" s="163"/>
      <c r="D88" s="164"/>
      <c r="H88" s="165"/>
      <c r="M88" s="165"/>
      <c r="N88" s="165"/>
      <c r="AQ88" s="158"/>
      <c r="AR88" s="129"/>
      <c r="AS88" s="13"/>
      <c r="AT88" s="10"/>
      <c r="AU88" s="277"/>
      <c r="AV88" s="10"/>
      <c r="AW88" s="10"/>
      <c r="AX88" s="10"/>
      <c r="AY88" s="10"/>
      <c r="AZ88" s="10"/>
      <c r="BA88" s="10"/>
      <c r="BB88" s="10"/>
      <c r="BC88" s="277"/>
      <c r="BD88" s="10"/>
      <c r="BE88" s="10"/>
      <c r="BF88" s="10"/>
      <c r="BG88" s="10"/>
      <c r="BH88" s="10"/>
      <c r="BI88" s="10"/>
      <c r="BJ88" s="10"/>
      <c r="BK88" s="277"/>
      <c r="BL88" s="10"/>
      <c r="BM88" s="10"/>
      <c r="BN88" s="10"/>
      <c r="BO88" s="10"/>
      <c r="BP88" s="10"/>
      <c r="BQ88" s="10"/>
      <c r="BR88" s="10"/>
      <c r="BS88" s="277"/>
      <c r="BT88" s="10"/>
      <c r="BU88" s="10"/>
      <c r="BV88" s="10"/>
      <c r="BW88" s="10"/>
      <c r="BX88" s="10"/>
      <c r="BY88" s="10"/>
      <c r="BZ88" s="10"/>
      <c r="CA88" s="277"/>
      <c r="CB88" s="10"/>
      <c r="CC88" s="10"/>
    </row>
    <row r="89" spans="1:81" s="140" customFormat="1">
      <c r="A89" s="142"/>
      <c r="B89" s="217"/>
      <c r="C89" s="163"/>
      <c r="D89" s="164"/>
      <c r="H89" s="165"/>
      <c r="M89" s="165"/>
      <c r="N89" s="165"/>
      <c r="AQ89" s="158"/>
      <c r="AR89" s="129"/>
      <c r="AS89" s="13"/>
      <c r="AT89" s="10"/>
      <c r="AU89" s="277"/>
      <c r="AV89" s="10"/>
      <c r="AW89" s="10"/>
      <c r="AX89" s="10"/>
      <c r="AY89" s="10"/>
      <c r="AZ89" s="10"/>
      <c r="BA89" s="10"/>
      <c r="BB89" s="10"/>
      <c r="BC89" s="277"/>
      <c r="BD89" s="10"/>
      <c r="BE89" s="10"/>
      <c r="BF89" s="10"/>
      <c r="BG89" s="10"/>
      <c r="BH89" s="10"/>
      <c r="BI89" s="10"/>
      <c r="BJ89" s="10"/>
      <c r="BK89" s="277"/>
      <c r="BL89" s="10"/>
      <c r="BM89" s="10"/>
      <c r="BN89" s="10"/>
      <c r="BO89" s="10"/>
      <c r="BP89" s="10"/>
      <c r="BQ89" s="10"/>
      <c r="BR89" s="10"/>
      <c r="BS89" s="277"/>
      <c r="BT89" s="10"/>
      <c r="BU89" s="10"/>
      <c r="BV89" s="10"/>
      <c r="BW89" s="10"/>
      <c r="BX89" s="10"/>
      <c r="BY89" s="10"/>
      <c r="BZ89" s="10"/>
      <c r="CA89" s="277"/>
      <c r="CB89" s="10"/>
      <c r="CC89" s="10"/>
    </row>
    <row r="90" spans="1:81" s="140" customFormat="1">
      <c r="A90" s="142"/>
      <c r="B90" s="217"/>
      <c r="C90" s="163"/>
      <c r="D90" s="164"/>
      <c r="H90" s="165"/>
      <c r="M90" s="165"/>
      <c r="N90" s="165"/>
      <c r="AQ90" s="158"/>
      <c r="AR90" s="129"/>
      <c r="AS90" s="13"/>
      <c r="AT90" s="10"/>
      <c r="AU90" s="277"/>
      <c r="AV90" s="10"/>
      <c r="AW90" s="10"/>
      <c r="AX90" s="10"/>
      <c r="AY90" s="10"/>
      <c r="AZ90" s="10"/>
      <c r="BA90" s="10"/>
      <c r="BB90" s="10"/>
      <c r="BC90" s="277"/>
      <c r="BD90" s="10"/>
      <c r="BE90" s="10"/>
      <c r="BF90" s="10"/>
      <c r="BG90" s="10"/>
      <c r="BH90" s="10"/>
      <c r="BI90" s="10"/>
      <c r="BJ90" s="10"/>
      <c r="BK90" s="277"/>
      <c r="BL90" s="10"/>
      <c r="BM90" s="10"/>
      <c r="BN90" s="10"/>
      <c r="BO90" s="10"/>
      <c r="BP90" s="10"/>
      <c r="BQ90" s="10"/>
      <c r="BR90" s="10"/>
      <c r="BS90" s="277"/>
      <c r="BT90" s="10"/>
      <c r="BU90" s="10"/>
      <c r="BV90" s="10"/>
      <c r="BW90" s="10"/>
      <c r="BX90" s="10"/>
      <c r="BY90" s="10"/>
      <c r="BZ90" s="10"/>
      <c r="CA90" s="277"/>
      <c r="CB90" s="10"/>
      <c r="CC90" s="10"/>
    </row>
    <row r="91" spans="1:81" s="140" customFormat="1">
      <c r="A91" s="142"/>
      <c r="B91" s="217"/>
      <c r="C91" s="163"/>
      <c r="D91" s="164"/>
      <c r="H91" s="165"/>
      <c r="M91" s="165"/>
      <c r="N91" s="165"/>
      <c r="AQ91" s="158"/>
      <c r="AR91" s="129"/>
      <c r="AS91" s="13"/>
      <c r="AT91" s="10"/>
      <c r="AU91" s="277"/>
      <c r="AV91" s="10"/>
      <c r="AW91" s="10"/>
      <c r="AX91" s="10"/>
      <c r="AY91" s="10"/>
      <c r="AZ91" s="10"/>
      <c r="BA91" s="10"/>
      <c r="BB91" s="10"/>
      <c r="BC91" s="277"/>
      <c r="BD91" s="10"/>
      <c r="BE91" s="10"/>
      <c r="BF91" s="10"/>
      <c r="BG91" s="10"/>
      <c r="BH91" s="10"/>
      <c r="BI91" s="10"/>
      <c r="BJ91" s="10"/>
      <c r="BK91" s="277"/>
      <c r="BL91" s="10"/>
      <c r="BM91" s="10"/>
      <c r="BN91" s="10"/>
      <c r="BO91" s="10"/>
      <c r="BP91" s="10"/>
      <c r="BQ91" s="10"/>
      <c r="BR91" s="10"/>
      <c r="BS91" s="277"/>
      <c r="BT91" s="10"/>
      <c r="BU91" s="10"/>
      <c r="BV91" s="10"/>
      <c r="BW91" s="10"/>
      <c r="BX91" s="10"/>
      <c r="BY91" s="10"/>
      <c r="BZ91" s="10"/>
      <c r="CA91" s="277"/>
      <c r="CB91" s="10"/>
      <c r="CC91" s="10"/>
    </row>
    <row r="92" spans="1:81" s="140" customFormat="1">
      <c r="A92" s="142"/>
      <c r="B92" s="217"/>
      <c r="C92" s="163"/>
      <c r="D92" s="164"/>
      <c r="H92" s="165"/>
      <c r="M92" s="165"/>
      <c r="N92" s="165"/>
      <c r="AQ92" s="158"/>
      <c r="AR92" s="129"/>
      <c r="AS92" s="13"/>
      <c r="AT92" s="10"/>
      <c r="AU92" s="277"/>
      <c r="AV92" s="10"/>
      <c r="AW92" s="10"/>
      <c r="AX92" s="10"/>
      <c r="AY92" s="10"/>
      <c r="AZ92" s="10"/>
      <c r="BA92" s="10"/>
      <c r="BB92" s="10"/>
      <c r="BC92" s="277"/>
      <c r="BD92" s="10"/>
      <c r="BE92" s="10"/>
      <c r="BF92" s="10"/>
      <c r="BG92" s="10"/>
      <c r="BH92" s="10"/>
      <c r="BI92" s="10"/>
      <c r="BJ92" s="10"/>
      <c r="BK92" s="277"/>
      <c r="BL92" s="10"/>
      <c r="BM92" s="10"/>
      <c r="BN92" s="10"/>
      <c r="BO92" s="10"/>
      <c r="BP92" s="10"/>
      <c r="BQ92" s="10"/>
      <c r="BR92" s="10"/>
      <c r="BS92" s="277"/>
      <c r="BT92" s="10"/>
      <c r="BU92" s="10"/>
      <c r="BV92" s="10"/>
      <c r="BW92" s="10"/>
      <c r="BX92" s="10"/>
      <c r="BY92" s="10"/>
      <c r="BZ92" s="10"/>
      <c r="CA92" s="277"/>
      <c r="CB92" s="10"/>
      <c r="CC92" s="10"/>
    </row>
    <row r="93" spans="1:81" s="140" customFormat="1">
      <c r="A93" s="142"/>
      <c r="B93" s="217"/>
      <c r="C93" s="163"/>
      <c r="D93" s="164"/>
      <c r="H93" s="165"/>
      <c r="M93" s="165"/>
      <c r="N93" s="165"/>
      <c r="AQ93" s="158"/>
      <c r="AR93" s="129"/>
      <c r="AS93" s="13"/>
      <c r="AT93" s="10"/>
      <c r="AU93" s="277"/>
      <c r="AV93" s="10"/>
      <c r="AW93" s="10"/>
      <c r="AX93" s="10"/>
      <c r="AY93" s="10"/>
      <c r="AZ93" s="10"/>
      <c r="BA93" s="10"/>
      <c r="BB93" s="10"/>
      <c r="BC93" s="277"/>
      <c r="BD93" s="10"/>
      <c r="BE93" s="10"/>
      <c r="BF93" s="10"/>
      <c r="BG93" s="10"/>
      <c r="BH93" s="10"/>
      <c r="BI93" s="10"/>
      <c r="BJ93" s="10"/>
      <c r="BK93" s="277"/>
      <c r="BL93" s="10"/>
      <c r="BM93" s="10"/>
      <c r="BN93" s="10"/>
      <c r="BO93" s="10"/>
      <c r="BP93" s="10"/>
      <c r="BQ93" s="10"/>
      <c r="BR93" s="10"/>
      <c r="BS93" s="277"/>
      <c r="BT93" s="10"/>
      <c r="BU93" s="10"/>
      <c r="BV93" s="10"/>
      <c r="BW93" s="10"/>
      <c r="BX93" s="10"/>
      <c r="BY93" s="10"/>
      <c r="BZ93" s="10"/>
      <c r="CA93" s="277"/>
      <c r="CB93" s="10"/>
      <c r="CC93" s="10"/>
    </row>
    <row r="94" spans="1:81" s="140" customFormat="1">
      <c r="A94" s="142"/>
      <c r="B94" s="217"/>
      <c r="C94" s="163"/>
      <c r="D94" s="164"/>
      <c r="H94" s="165"/>
      <c r="M94" s="165"/>
      <c r="N94" s="165"/>
      <c r="AQ94" s="158"/>
      <c r="AR94" s="286"/>
      <c r="AS94" s="286"/>
      <c r="AT94" s="286"/>
      <c r="AU94" s="286"/>
      <c r="AV94" s="286"/>
      <c r="AW94" s="286"/>
      <c r="AX94" s="286"/>
      <c r="AY94" s="286"/>
      <c r="AZ94" s="286"/>
      <c r="BA94" s="286"/>
      <c r="BB94" s="286"/>
      <c r="BC94" s="286"/>
      <c r="BD94" s="286"/>
      <c r="BE94" s="286"/>
      <c r="BF94" s="286"/>
      <c r="BG94" s="286"/>
      <c r="BH94" s="286"/>
      <c r="BI94" s="286"/>
      <c r="BJ94" s="286"/>
      <c r="BK94" s="286"/>
      <c r="BL94" s="286"/>
      <c r="BM94" s="286"/>
      <c r="BN94" s="286"/>
      <c r="BO94" s="286"/>
      <c r="BP94" s="286"/>
      <c r="BQ94" s="286"/>
      <c r="BR94" s="286"/>
      <c r="BS94" s="286"/>
      <c r="BT94" s="286"/>
      <c r="BU94" s="286"/>
      <c r="BV94" s="286"/>
      <c r="BW94" s="286"/>
      <c r="BX94" s="286"/>
      <c r="BY94" s="286"/>
      <c r="BZ94" s="286"/>
      <c r="CA94" s="286"/>
      <c r="CB94" s="286"/>
      <c r="CC94" s="286"/>
    </row>
    <row r="95" spans="1:81" s="140" customFormat="1">
      <c r="A95" s="142"/>
      <c r="B95" s="217"/>
      <c r="C95" s="163"/>
      <c r="D95" s="164"/>
      <c r="H95" s="165"/>
      <c r="M95" s="165"/>
      <c r="N95" s="165"/>
      <c r="AQ95" s="158"/>
      <c r="AR95" s="129"/>
      <c r="AS95" s="13"/>
      <c r="AT95" s="10"/>
      <c r="AU95" s="277"/>
      <c r="AV95" s="10"/>
      <c r="AW95" s="10"/>
      <c r="AX95" s="10"/>
      <c r="AY95" s="10"/>
      <c r="AZ95" s="10"/>
      <c r="BA95" s="10"/>
      <c r="BB95" s="10"/>
      <c r="BC95" s="277"/>
      <c r="BD95" s="10"/>
      <c r="BE95" s="10"/>
      <c r="BF95" s="10"/>
      <c r="BG95" s="10"/>
      <c r="BH95" s="10"/>
      <c r="BI95" s="10"/>
      <c r="BJ95" s="10"/>
      <c r="BK95" s="277"/>
      <c r="BL95" s="10"/>
      <c r="BM95" s="10"/>
      <c r="BN95" s="10"/>
      <c r="BO95" s="10"/>
      <c r="BP95" s="10"/>
      <c r="BQ95" s="10"/>
      <c r="BR95" s="10"/>
      <c r="BS95" s="277"/>
      <c r="BT95" s="10"/>
      <c r="BU95" s="10"/>
      <c r="BV95" s="10"/>
      <c r="BW95" s="10"/>
      <c r="BX95" s="10"/>
      <c r="BY95" s="10"/>
      <c r="BZ95" s="10"/>
      <c r="CA95" s="277"/>
      <c r="CB95" s="10"/>
      <c r="CC95" s="10"/>
    </row>
    <row r="96" spans="1:81" s="140" customFormat="1">
      <c r="A96" s="142"/>
      <c r="B96" s="217"/>
      <c r="C96" s="163"/>
      <c r="D96" s="164"/>
      <c r="H96" s="165"/>
      <c r="M96" s="165"/>
      <c r="N96" s="165"/>
      <c r="AQ96" s="158"/>
      <c r="AR96" s="129"/>
      <c r="AS96" s="13"/>
      <c r="AT96" s="10"/>
      <c r="AU96" s="277"/>
      <c r="AV96" s="10"/>
      <c r="AW96" s="10"/>
      <c r="AX96" s="10"/>
      <c r="AY96" s="10"/>
      <c r="AZ96" s="10"/>
      <c r="BA96" s="10"/>
      <c r="BB96" s="10"/>
      <c r="BC96" s="277"/>
      <c r="BD96" s="10"/>
      <c r="BE96" s="10"/>
      <c r="BF96" s="10"/>
      <c r="BG96" s="10"/>
      <c r="BH96" s="10"/>
      <c r="BI96" s="10"/>
      <c r="BJ96" s="10"/>
      <c r="BK96" s="277"/>
      <c r="BL96" s="10"/>
      <c r="BM96" s="10"/>
      <c r="BN96" s="10"/>
      <c r="BO96" s="10"/>
      <c r="BP96" s="10"/>
      <c r="BQ96" s="10"/>
      <c r="BR96" s="10"/>
      <c r="BS96" s="277"/>
      <c r="BT96" s="10"/>
      <c r="BU96" s="10"/>
      <c r="BV96" s="10"/>
      <c r="BW96" s="10"/>
      <c r="BX96" s="10"/>
      <c r="BY96" s="10"/>
      <c r="BZ96" s="10"/>
      <c r="CA96" s="277"/>
      <c r="CB96" s="10"/>
      <c r="CC96" s="10"/>
    </row>
    <row r="97" spans="1:81" s="140" customFormat="1">
      <c r="A97" s="142"/>
      <c r="B97" s="217"/>
      <c r="C97" s="163"/>
      <c r="D97" s="164"/>
      <c r="H97" s="165"/>
      <c r="M97" s="165"/>
      <c r="N97" s="165"/>
      <c r="AQ97" s="158"/>
      <c r="AR97" s="129"/>
      <c r="AS97" s="13"/>
      <c r="AT97" s="10"/>
      <c r="AU97" s="277"/>
      <c r="AV97" s="10"/>
      <c r="AW97" s="10"/>
      <c r="AX97" s="10"/>
      <c r="AY97" s="10"/>
      <c r="AZ97" s="10"/>
      <c r="BA97" s="10"/>
      <c r="BB97" s="10"/>
      <c r="BC97" s="277"/>
      <c r="BD97" s="10"/>
      <c r="BE97" s="10"/>
      <c r="BF97" s="10"/>
      <c r="BG97" s="10"/>
      <c r="BH97" s="10"/>
      <c r="BI97" s="10"/>
      <c r="BJ97" s="10"/>
      <c r="BK97" s="277"/>
      <c r="BL97" s="10"/>
      <c r="BM97" s="10"/>
      <c r="BN97" s="10"/>
      <c r="BO97" s="10"/>
      <c r="BP97" s="10"/>
      <c r="BQ97" s="10"/>
      <c r="BR97" s="10"/>
      <c r="BS97" s="277"/>
      <c r="BT97" s="10"/>
      <c r="BU97" s="10"/>
      <c r="BV97" s="10"/>
      <c r="BW97" s="10"/>
      <c r="BX97" s="10"/>
      <c r="BY97" s="10"/>
      <c r="BZ97" s="10"/>
      <c r="CA97" s="277"/>
      <c r="CB97" s="10"/>
      <c r="CC97" s="10"/>
    </row>
    <row r="98" spans="1:81" s="140" customFormat="1">
      <c r="A98" s="142"/>
      <c r="B98" s="217"/>
      <c r="C98" s="163"/>
      <c r="D98" s="164"/>
      <c r="H98" s="165"/>
      <c r="M98" s="165"/>
      <c r="N98" s="165"/>
      <c r="AQ98" s="158"/>
      <c r="AR98" s="129"/>
      <c r="AS98" s="13"/>
      <c r="AT98" s="10"/>
      <c r="AU98" s="277"/>
      <c r="AV98" s="10"/>
      <c r="AW98" s="10"/>
      <c r="AX98" s="10"/>
      <c r="AY98" s="10"/>
      <c r="AZ98" s="10"/>
      <c r="BA98" s="10"/>
      <c r="BB98" s="10"/>
      <c r="BC98" s="277"/>
      <c r="BD98" s="10"/>
      <c r="BE98" s="10"/>
      <c r="BF98" s="10"/>
      <c r="BG98" s="10"/>
      <c r="BH98" s="10"/>
      <c r="BI98" s="10"/>
      <c r="BJ98" s="10"/>
      <c r="BK98" s="277"/>
      <c r="BL98" s="10"/>
      <c r="BM98" s="10"/>
      <c r="BN98" s="10"/>
      <c r="BO98" s="10"/>
      <c r="BP98" s="10"/>
      <c r="BQ98" s="10"/>
      <c r="BR98" s="10"/>
      <c r="BS98" s="277"/>
      <c r="BT98" s="10"/>
      <c r="BU98" s="10"/>
      <c r="BV98" s="10"/>
      <c r="BW98" s="10"/>
      <c r="BX98" s="10"/>
      <c r="BY98" s="10"/>
      <c r="BZ98" s="10"/>
      <c r="CA98" s="277"/>
      <c r="CB98" s="10"/>
      <c r="CC98" s="10"/>
    </row>
    <row r="99" spans="1:81" s="140" customFormat="1">
      <c r="A99" s="142"/>
      <c r="B99" s="217"/>
      <c r="C99" s="163"/>
      <c r="D99" s="164"/>
      <c r="H99" s="165"/>
      <c r="M99" s="165"/>
      <c r="N99" s="165"/>
      <c r="AQ99" s="158"/>
      <c r="AR99" s="129"/>
      <c r="AS99" s="13"/>
      <c r="AT99" s="10"/>
      <c r="AU99" s="277"/>
      <c r="AV99" s="10"/>
      <c r="AW99" s="10"/>
      <c r="AX99" s="10"/>
      <c r="AY99" s="10"/>
      <c r="AZ99" s="10"/>
      <c r="BA99" s="10"/>
      <c r="BB99" s="10"/>
      <c r="BC99" s="277"/>
      <c r="BD99" s="10"/>
      <c r="BE99" s="10"/>
      <c r="BF99" s="10"/>
      <c r="BG99" s="10"/>
      <c r="BH99" s="10"/>
      <c r="BI99" s="10"/>
      <c r="BJ99" s="10"/>
      <c r="BK99" s="277"/>
      <c r="BL99" s="10"/>
      <c r="BM99" s="10"/>
      <c r="BN99" s="10"/>
      <c r="BO99" s="10"/>
      <c r="BP99" s="10"/>
      <c r="BQ99" s="10"/>
      <c r="BR99" s="10"/>
      <c r="BS99" s="277"/>
      <c r="BT99" s="10"/>
      <c r="BU99" s="10"/>
      <c r="BV99" s="10"/>
      <c r="BW99" s="10"/>
      <c r="BX99" s="10"/>
      <c r="BY99" s="10"/>
      <c r="BZ99" s="10"/>
      <c r="CA99" s="277"/>
      <c r="CB99" s="10"/>
      <c r="CC99" s="10"/>
    </row>
    <row r="100" spans="1:81" s="140" customFormat="1">
      <c r="A100" s="142"/>
      <c r="B100" s="217"/>
      <c r="C100" s="163"/>
      <c r="D100" s="164"/>
      <c r="H100" s="165"/>
      <c r="M100" s="165"/>
      <c r="N100" s="165"/>
      <c r="AQ100" s="158"/>
      <c r="AR100" s="129"/>
      <c r="AS100" s="13"/>
      <c r="AT100" s="10"/>
      <c r="AU100" s="277"/>
      <c r="AV100" s="10"/>
      <c r="AW100" s="10"/>
      <c r="AX100" s="10"/>
      <c r="AY100" s="10"/>
      <c r="AZ100" s="10"/>
      <c r="BA100" s="10"/>
      <c r="BB100" s="10"/>
      <c r="BC100" s="277"/>
      <c r="BD100" s="10"/>
      <c r="BE100" s="10"/>
      <c r="BF100" s="10"/>
      <c r="BG100" s="10"/>
      <c r="BH100" s="10"/>
      <c r="BI100" s="10"/>
      <c r="BJ100" s="10"/>
      <c r="BK100" s="277"/>
      <c r="BL100" s="10"/>
      <c r="BM100" s="10"/>
      <c r="BN100" s="10"/>
      <c r="BO100" s="10"/>
      <c r="BP100" s="10"/>
      <c r="BQ100" s="10"/>
      <c r="BR100" s="10"/>
      <c r="BS100" s="277"/>
      <c r="BT100" s="10"/>
      <c r="BU100" s="10"/>
      <c r="BV100" s="10"/>
      <c r="BW100" s="10"/>
      <c r="BX100" s="10"/>
      <c r="BY100" s="10"/>
      <c r="BZ100" s="10"/>
      <c r="CA100" s="277"/>
      <c r="CB100" s="10"/>
      <c r="CC100" s="10"/>
    </row>
    <row r="101" spans="1:81" s="140" customFormat="1">
      <c r="A101" s="142"/>
      <c r="B101" s="217"/>
      <c r="C101" s="163"/>
      <c r="D101" s="164"/>
      <c r="H101" s="165"/>
      <c r="M101" s="165"/>
      <c r="N101" s="165"/>
      <c r="AQ101" s="158"/>
      <c r="AR101" s="129"/>
      <c r="AS101" s="13"/>
      <c r="AT101" s="10"/>
      <c r="AU101" s="277"/>
      <c r="AV101" s="10"/>
      <c r="AW101" s="10"/>
      <c r="AX101" s="10"/>
      <c r="AY101" s="10"/>
      <c r="AZ101" s="10"/>
      <c r="BA101" s="10"/>
      <c r="BB101" s="10"/>
      <c r="BC101" s="277"/>
      <c r="BD101" s="10"/>
      <c r="BE101" s="10"/>
      <c r="BF101" s="10"/>
      <c r="BG101" s="10"/>
      <c r="BH101" s="10"/>
      <c r="BI101" s="10"/>
      <c r="BJ101" s="10"/>
      <c r="BK101" s="277"/>
      <c r="BL101" s="10"/>
      <c r="BM101" s="10"/>
      <c r="BN101" s="10"/>
      <c r="BO101" s="10"/>
      <c r="BP101" s="10"/>
      <c r="BQ101" s="10"/>
      <c r="BR101" s="10"/>
      <c r="BS101" s="277"/>
      <c r="BT101" s="10"/>
      <c r="BU101" s="10"/>
      <c r="BV101" s="10"/>
      <c r="BW101" s="10"/>
      <c r="BX101" s="10"/>
      <c r="BY101" s="10"/>
      <c r="BZ101" s="10"/>
      <c r="CA101" s="277"/>
      <c r="CB101" s="10"/>
      <c r="CC101" s="10"/>
    </row>
    <row r="102" spans="1:81" s="140" customFormat="1">
      <c r="A102" s="142"/>
      <c r="B102" s="217"/>
      <c r="C102" s="163"/>
      <c r="D102" s="164"/>
      <c r="H102" s="165"/>
      <c r="M102" s="165"/>
      <c r="N102" s="165"/>
      <c r="AQ102" s="158"/>
      <c r="AR102" s="129"/>
      <c r="AS102" s="13"/>
      <c r="AT102" s="10"/>
      <c r="AU102" s="277"/>
      <c r="AV102" s="10"/>
      <c r="AW102" s="10"/>
      <c r="AX102" s="10"/>
      <c r="AY102" s="10"/>
      <c r="AZ102" s="10"/>
      <c r="BA102" s="10"/>
      <c r="BB102" s="10"/>
      <c r="BC102" s="277"/>
      <c r="BD102" s="10"/>
      <c r="BE102" s="10"/>
      <c r="BF102" s="10"/>
      <c r="BG102" s="10"/>
      <c r="BH102" s="10"/>
      <c r="BI102" s="10"/>
      <c r="BJ102" s="10"/>
      <c r="BK102" s="277"/>
      <c r="BL102" s="10"/>
      <c r="BM102" s="10"/>
      <c r="BN102" s="10"/>
      <c r="BO102" s="10"/>
      <c r="BP102" s="10"/>
      <c r="BQ102" s="10"/>
      <c r="BR102" s="10"/>
      <c r="BS102" s="277"/>
      <c r="BT102" s="10"/>
      <c r="BU102" s="10"/>
      <c r="BV102" s="10"/>
      <c r="BW102" s="10"/>
      <c r="BX102" s="10"/>
      <c r="BY102" s="10"/>
      <c r="BZ102" s="10"/>
      <c r="CA102" s="277"/>
      <c r="CB102" s="10"/>
      <c r="CC102" s="10"/>
    </row>
    <row r="103" spans="1:81" s="140" customFormat="1">
      <c r="A103" s="142"/>
      <c r="B103" s="217"/>
      <c r="C103" s="163"/>
      <c r="D103" s="164"/>
      <c r="H103" s="165"/>
      <c r="M103" s="165"/>
      <c r="N103" s="165"/>
      <c r="AQ103" s="158"/>
      <c r="AR103" s="129"/>
      <c r="AS103" s="13"/>
      <c r="AT103" s="10"/>
      <c r="AU103" s="277"/>
      <c r="AV103" s="10"/>
      <c r="AW103" s="10"/>
      <c r="AX103" s="10"/>
      <c r="AY103" s="10"/>
      <c r="AZ103" s="10"/>
      <c r="BA103" s="10"/>
      <c r="BB103" s="10"/>
      <c r="BC103" s="277"/>
      <c r="BD103" s="10"/>
      <c r="BE103" s="10"/>
      <c r="BF103" s="10"/>
      <c r="BG103" s="10"/>
      <c r="BH103" s="10"/>
      <c r="BI103" s="10"/>
      <c r="BJ103" s="10"/>
      <c r="BK103" s="277"/>
      <c r="BL103" s="10"/>
      <c r="BM103" s="10"/>
      <c r="BN103" s="10"/>
      <c r="BO103" s="10"/>
      <c r="BP103" s="10"/>
      <c r="BQ103" s="10"/>
      <c r="BR103" s="10"/>
      <c r="BS103" s="277"/>
      <c r="BT103" s="10"/>
      <c r="BU103" s="10"/>
      <c r="BV103" s="10"/>
      <c r="BW103" s="10"/>
      <c r="BX103" s="10"/>
      <c r="BY103" s="10"/>
      <c r="BZ103" s="10"/>
      <c r="CA103" s="277"/>
      <c r="CB103" s="10"/>
      <c r="CC103" s="10"/>
    </row>
    <row r="104" spans="1:81" s="140" customFormat="1">
      <c r="A104" s="142"/>
      <c r="B104" s="217"/>
      <c r="C104" s="163"/>
      <c r="D104" s="164"/>
      <c r="H104" s="165"/>
      <c r="M104" s="165"/>
      <c r="N104" s="165"/>
      <c r="AQ104" s="158"/>
      <c r="AR104" s="129"/>
      <c r="AS104" s="13"/>
      <c r="AT104" s="10"/>
      <c r="AU104" s="277"/>
      <c r="AV104" s="10"/>
      <c r="AW104" s="10"/>
      <c r="AX104" s="10"/>
      <c r="AY104" s="10"/>
      <c r="AZ104" s="10"/>
      <c r="BA104" s="10"/>
      <c r="BB104" s="10"/>
      <c r="BC104" s="277"/>
      <c r="BD104" s="10"/>
      <c r="BE104" s="10"/>
      <c r="BF104" s="10"/>
      <c r="BG104" s="10"/>
      <c r="BH104" s="10"/>
      <c r="BI104" s="10"/>
      <c r="BJ104" s="10"/>
      <c r="BK104" s="277"/>
      <c r="BL104" s="10"/>
      <c r="BM104" s="10"/>
      <c r="BN104" s="10"/>
      <c r="BO104" s="10"/>
      <c r="BP104" s="10"/>
      <c r="BQ104" s="10"/>
      <c r="BR104" s="10"/>
      <c r="BS104" s="277"/>
      <c r="BT104" s="10"/>
      <c r="BU104" s="10"/>
      <c r="BV104" s="10"/>
      <c r="BW104" s="10"/>
      <c r="BX104" s="10"/>
      <c r="BY104" s="10"/>
      <c r="BZ104" s="10"/>
      <c r="CA104" s="277"/>
      <c r="CB104" s="10"/>
      <c r="CC104" s="10"/>
    </row>
    <row r="105" spans="1:81" s="140" customFormat="1">
      <c r="A105" s="142"/>
      <c r="B105" s="217"/>
      <c r="C105" s="163"/>
      <c r="D105" s="164"/>
      <c r="H105" s="165"/>
      <c r="M105" s="165"/>
      <c r="N105" s="165"/>
      <c r="AQ105" s="158"/>
      <c r="AR105" s="129"/>
      <c r="AS105" s="13"/>
      <c r="AT105" s="10"/>
      <c r="AU105" s="277"/>
      <c r="AV105" s="10"/>
      <c r="AW105" s="10"/>
      <c r="AX105" s="10"/>
      <c r="AY105" s="10"/>
      <c r="AZ105" s="10"/>
      <c r="BA105" s="10"/>
      <c r="BB105" s="10"/>
      <c r="BC105" s="277"/>
      <c r="BD105" s="10"/>
      <c r="BE105" s="10"/>
      <c r="BF105" s="10"/>
      <c r="BG105" s="10"/>
      <c r="BH105" s="10"/>
      <c r="BI105" s="10"/>
      <c r="BJ105" s="10"/>
      <c r="BK105" s="277"/>
      <c r="BL105" s="10"/>
      <c r="BM105" s="10"/>
      <c r="BN105" s="10"/>
      <c r="BO105" s="10"/>
      <c r="BP105" s="10"/>
      <c r="BQ105" s="10"/>
      <c r="BR105" s="10"/>
      <c r="BS105" s="277"/>
      <c r="BT105" s="10"/>
      <c r="BU105" s="10"/>
      <c r="BV105" s="10"/>
      <c r="BW105" s="10"/>
      <c r="BX105" s="10"/>
      <c r="BY105" s="10"/>
      <c r="BZ105" s="10"/>
      <c r="CA105" s="277"/>
      <c r="CB105" s="10"/>
      <c r="CC105" s="10"/>
    </row>
    <row r="106" spans="1:81" s="140" customFormat="1">
      <c r="A106" s="142"/>
      <c r="B106" s="217"/>
      <c r="C106" s="163"/>
      <c r="D106" s="164"/>
      <c r="H106" s="165"/>
      <c r="M106" s="165"/>
      <c r="N106" s="165"/>
      <c r="AQ106" s="158"/>
      <c r="AR106" s="129"/>
      <c r="AS106" s="13"/>
      <c r="AT106" s="10"/>
      <c r="AU106" s="277"/>
      <c r="AV106" s="10"/>
      <c r="AW106" s="10"/>
      <c r="AX106" s="10"/>
      <c r="AY106" s="10"/>
      <c r="AZ106" s="10"/>
      <c r="BA106" s="10"/>
      <c r="BB106" s="10"/>
      <c r="BC106" s="277"/>
      <c r="BD106" s="10"/>
      <c r="BE106" s="10"/>
      <c r="BF106" s="10"/>
      <c r="BG106" s="10"/>
      <c r="BH106" s="10"/>
      <c r="BI106" s="10"/>
      <c r="BJ106" s="10"/>
      <c r="BK106" s="277"/>
      <c r="BL106" s="10"/>
      <c r="BM106" s="10"/>
      <c r="BN106" s="10"/>
      <c r="BO106" s="10"/>
      <c r="BP106" s="10"/>
      <c r="BQ106" s="10"/>
      <c r="BR106" s="10"/>
      <c r="BS106" s="277"/>
      <c r="BT106" s="10"/>
      <c r="BU106" s="10"/>
      <c r="BV106" s="10"/>
      <c r="BW106" s="10"/>
      <c r="BX106" s="10"/>
      <c r="BY106" s="10"/>
      <c r="BZ106" s="10"/>
      <c r="CA106" s="277"/>
      <c r="CB106" s="10"/>
      <c r="CC106" s="10"/>
    </row>
    <row r="107" spans="1:81" s="140" customFormat="1">
      <c r="A107" s="142"/>
      <c r="B107" s="217"/>
      <c r="C107" s="163"/>
      <c r="D107" s="164"/>
      <c r="H107" s="165"/>
      <c r="M107" s="165"/>
      <c r="N107" s="165"/>
      <c r="AQ107" s="158"/>
      <c r="AR107" s="129"/>
      <c r="AS107" s="13"/>
      <c r="AT107" s="10"/>
      <c r="AU107" s="277"/>
      <c r="AV107" s="10"/>
      <c r="AW107" s="10"/>
      <c r="AX107" s="10"/>
      <c r="AY107" s="10"/>
      <c r="AZ107" s="10"/>
      <c r="BA107" s="10"/>
      <c r="BB107" s="10"/>
      <c r="BC107" s="277"/>
      <c r="BD107" s="10"/>
      <c r="BE107" s="10"/>
      <c r="BF107" s="10"/>
      <c r="BG107" s="10"/>
      <c r="BH107" s="10"/>
      <c r="BI107" s="10"/>
      <c r="BJ107" s="10"/>
      <c r="BK107" s="277"/>
      <c r="BL107" s="10"/>
      <c r="BM107" s="10"/>
      <c r="BN107" s="10"/>
      <c r="BO107" s="10"/>
      <c r="BP107" s="10"/>
      <c r="BQ107" s="10"/>
      <c r="BR107" s="10"/>
      <c r="BS107" s="277"/>
      <c r="BT107" s="10"/>
      <c r="BU107" s="10"/>
      <c r="BV107" s="10"/>
      <c r="BW107" s="10"/>
      <c r="BX107" s="10"/>
      <c r="BY107" s="10"/>
      <c r="BZ107" s="10"/>
      <c r="CA107" s="277"/>
      <c r="CB107" s="10"/>
      <c r="CC107" s="10"/>
    </row>
    <row r="108" spans="1:81" s="140" customFormat="1">
      <c r="A108" s="142"/>
      <c r="B108" s="217"/>
      <c r="C108" s="163"/>
      <c r="D108" s="164"/>
      <c r="H108" s="165"/>
      <c r="M108" s="165"/>
      <c r="N108" s="165"/>
      <c r="AQ108" s="158"/>
      <c r="AR108" s="129"/>
      <c r="AS108" s="13"/>
      <c r="AT108" s="10"/>
      <c r="AU108" s="277"/>
      <c r="AV108" s="10"/>
      <c r="AW108" s="10"/>
      <c r="AX108" s="10"/>
      <c r="AY108" s="10"/>
      <c r="AZ108" s="10"/>
      <c r="BA108" s="10"/>
      <c r="BB108" s="10"/>
      <c r="BC108" s="277"/>
      <c r="BD108" s="10"/>
      <c r="BE108" s="10"/>
      <c r="BF108" s="10"/>
      <c r="BG108" s="10"/>
      <c r="BH108" s="10"/>
      <c r="BI108" s="10"/>
      <c r="BJ108" s="10"/>
      <c r="BK108" s="277"/>
      <c r="BL108" s="10"/>
      <c r="BM108" s="10"/>
      <c r="BN108" s="10"/>
      <c r="BO108" s="10"/>
      <c r="BP108" s="10"/>
      <c r="BQ108" s="10"/>
      <c r="BR108" s="10"/>
      <c r="BS108" s="277"/>
      <c r="BT108" s="10"/>
      <c r="BU108" s="10"/>
      <c r="BV108" s="10"/>
      <c r="BW108" s="10"/>
      <c r="BX108" s="10"/>
      <c r="BY108" s="10"/>
      <c r="BZ108" s="10"/>
      <c r="CA108" s="277"/>
      <c r="CB108" s="10"/>
      <c r="CC108" s="10"/>
    </row>
    <row r="109" spans="1:81" s="140" customFormat="1">
      <c r="A109" s="142"/>
      <c r="B109" s="217"/>
      <c r="C109" s="163"/>
      <c r="D109" s="164"/>
      <c r="H109" s="165"/>
      <c r="M109" s="165"/>
      <c r="N109" s="165"/>
      <c r="AQ109" s="158"/>
      <c r="AR109" s="129"/>
      <c r="AS109" s="13"/>
      <c r="AT109" s="10"/>
      <c r="AU109" s="277"/>
      <c r="AV109" s="10"/>
      <c r="AW109" s="10"/>
      <c r="AX109" s="10"/>
      <c r="AY109" s="10"/>
      <c r="AZ109" s="10"/>
      <c r="BA109" s="10"/>
      <c r="BB109" s="10"/>
      <c r="BC109" s="277"/>
      <c r="BD109" s="10"/>
      <c r="BE109" s="10"/>
      <c r="BF109" s="10"/>
      <c r="BG109" s="10"/>
      <c r="BH109" s="10"/>
      <c r="BI109" s="10"/>
      <c r="BJ109" s="10"/>
      <c r="BK109" s="277"/>
      <c r="BL109" s="10"/>
      <c r="BM109" s="10"/>
      <c r="BN109" s="10"/>
      <c r="BO109" s="10"/>
      <c r="BP109" s="10"/>
      <c r="BQ109" s="10"/>
      <c r="BR109" s="10"/>
      <c r="BS109" s="277"/>
      <c r="BT109" s="10"/>
      <c r="BU109" s="10"/>
      <c r="BV109" s="10"/>
      <c r="BW109" s="10"/>
      <c r="BX109" s="10"/>
      <c r="BY109" s="10"/>
      <c r="BZ109" s="10"/>
      <c r="CA109" s="277"/>
      <c r="CB109" s="10"/>
      <c r="CC109" s="10"/>
    </row>
    <row r="110" spans="1:81" s="140" customFormat="1">
      <c r="A110" s="142"/>
      <c r="B110" s="217"/>
      <c r="C110" s="163"/>
      <c r="D110" s="164"/>
      <c r="H110" s="165"/>
      <c r="M110" s="165"/>
      <c r="N110" s="165"/>
      <c r="AQ110" s="158"/>
      <c r="AR110" s="129"/>
      <c r="AS110" s="13"/>
      <c r="AT110" s="10"/>
      <c r="AU110" s="277"/>
      <c r="AV110" s="10"/>
      <c r="AW110" s="10"/>
      <c r="AX110" s="10"/>
      <c r="AY110" s="10"/>
      <c r="AZ110" s="10"/>
      <c r="BA110" s="10"/>
      <c r="BB110" s="10"/>
      <c r="BC110" s="277"/>
      <c r="BD110" s="10"/>
      <c r="BE110" s="10"/>
      <c r="BF110" s="10"/>
      <c r="BG110" s="10"/>
      <c r="BH110" s="10"/>
      <c r="BI110" s="10"/>
      <c r="BJ110" s="10"/>
      <c r="BK110" s="277"/>
      <c r="BL110" s="10"/>
      <c r="BM110" s="10"/>
      <c r="BN110" s="10"/>
      <c r="BO110" s="10"/>
      <c r="BP110" s="10"/>
      <c r="BQ110" s="10"/>
      <c r="BR110" s="10"/>
      <c r="BS110" s="277"/>
      <c r="BT110" s="10"/>
      <c r="BU110" s="10"/>
      <c r="BV110" s="10"/>
      <c r="BW110" s="10"/>
      <c r="BX110" s="10"/>
      <c r="BY110" s="10"/>
      <c r="BZ110" s="10"/>
      <c r="CA110" s="277"/>
      <c r="CB110" s="10"/>
      <c r="CC110" s="10"/>
    </row>
    <row r="111" spans="1:81" s="140" customFormat="1">
      <c r="A111" s="142"/>
      <c r="B111" s="217"/>
      <c r="C111" s="163"/>
      <c r="D111" s="164"/>
      <c r="H111" s="165"/>
      <c r="M111" s="165"/>
      <c r="N111" s="165"/>
      <c r="AQ111" s="158"/>
      <c r="AR111" s="129"/>
      <c r="AS111" s="13"/>
      <c r="AT111" s="10"/>
      <c r="AU111" s="277"/>
      <c r="AV111" s="10"/>
      <c r="AW111" s="10"/>
      <c r="AX111" s="10"/>
      <c r="AY111" s="10"/>
      <c r="AZ111" s="10"/>
      <c r="BA111" s="10"/>
      <c r="BB111" s="10"/>
      <c r="BC111" s="277"/>
      <c r="BD111" s="10"/>
      <c r="BE111" s="10"/>
      <c r="BF111" s="10"/>
      <c r="BG111" s="10"/>
      <c r="BH111" s="10"/>
      <c r="BI111" s="10"/>
      <c r="BJ111" s="10"/>
      <c r="BK111" s="277"/>
      <c r="BL111" s="10"/>
      <c r="BM111" s="10"/>
      <c r="BN111" s="10"/>
      <c r="BO111" s="10"/>
      <c r="BP111" s="10"/>
      <c r="BQ111" s="10"/>
      <c r="BR111" s="10"/>
      <c r="BS111" s="277"/>
      <c r="BT111" s="10"/>
      <c r="BU111" s="10"/>
      <c r="BV111" s="10"/>
      <c r="BW111" s="10"/>
      <c r="BX111" s="10"/>
      <c r="BY111" s="10"/>
      <c r="BZ111" s="10"/>
      <c r="CA111" s="277"/>
      <c r="CB111" s="10"/>
      <c r="CC111" s="10"/>
    </row>
    <row r="112" spans="1:81" s="140" customFormat="1">
      <c r="A112" s="142"/>
      <c r="B112" s="217"/>
      <c r="C112" s="163"/>
      <c r="D112" s="164"/>
      <c r="H112" s="165"/>
      <c r="M112" s="165"/>
      <c r="N112" s="165"/>
      <c r="AQ112" s="158"/>
      <c r="AR112" s="129"/>
      <c r="AS112" s="13"/>
      <c r="AT112" s="10"/>
      <c r="AU112" s="277"/>
      <c r="AV112" s="10"/>
      <c r="AW112" s="10"/>
      <c r="AX112" s="10"/>
      <c r="AY112" s="10"/>
      <c r="AZ112" s="10"/>
      <c r="BA112" s="10"/>
      <c r="BB112" s="10"/>
      <c r="BC112" s="277"/>
      <c r="BD112" s="10"/>
      <c r="BE112" s="10"/>
      <c r="BF112" s="10"/>
      <c r="BG112" s="10"/>
      <c r="BH112" s="10"/>
      <c r="BI112" s="10"/>
      <c r="BJ112" s="10"/>
      <c r="BK112" s="277"/>
      <c r="BL112" s="10"/>
      <c r="BM112" s="10"/>
      <c r="BN112" s="10"/>
      <c r="BO112" s="10"/>
      <c r="BP112" s="10"/>
      <c r="BQ112" s="10"/>
      <c r="BR112" s="10"/>
      <c r="BS112" s="277"/>
      <c r="BT112" s="10"/>
      <c r="BU112" s="10"/>
      <c r="BV112" s="10"/>
      <c r="BW112" s="10"/>
      <c r="BX112" s="10"/>
      <c r="BY112" s="10"/>
      <c r="BZ112" s="10"/>
      <c r="CA112" s="277"/>
      <c r="CB112" s="10"/>
      <c r="CC112" s="10"/>
    </row>
    <row r="113" spans="1:81" s="140" customFormat="1">
      <c r="A113" s="142"/>
      <c r="B113" s="217"/>
      <c r="C113" s="163"/>
      <c r="D113" s="164"/>
      <c r="H113" s="165"/>
      <c r="M113" s="165"/>
      <c r="N113" s="165"/>
      <c r="AQ113" s="158"/>
      <c r="AR113" s="129"/>
      <c r="AS113" s="13"/>
      <c r="AT113" s="10"/>
      <c r="AU113" s="277"/>
      <c r="AV113" s="10"/>
      <c r="AW113" s="10"/>
      <c r="AX113" s="10"/>
      <c r="AY113" s="10"/>
      <c r="AZ113" s="10"/>
      <c r="BA113" s="10"/>
      <c r="BB113" s="10"/>
      <c r="BC113" s="277"/>
      <c r="BD113" s="10"/>
      <c r="BE113" s="10"/>
      <c r="BF113" s="10"/>
      <c r="BG113" s="10"/>
      <c r="BH113" s="10"/>
      <c r="BI113" s="10"/>
      <c r="BJ113" s="10"/>
      <c r="BK113" s="277"/>
      <c r="BL113" s="10"/>
      <c r="BM113" s="10"/>
      <c r="BN113" s="10"/>
      <c r="BO113" s="10"/>
      <c r="BP113" s="10"/>
      <c r="BQ113" s="10"/>
      <c r="BR113" s="10"/>
      <c r="BS113" s="277"/>
      <c r="BT113" s="10"/>
      <c r="BU113" s="10"/>
      <c r="BV113" s="10"/>
      <c r="BW113" s="10"/>
      <c r="BX113" s="10"/>
      <c r="BY113" s="10"/>
      <c r="BZ113" s="10"/>
      <c r="CA113" s="277"/>
      <c r="CB113" s="10"/>
      <c r="CC113" s="10"/>
    </row>
    <row r="114" spans="1:81" s="140" customFormat="1">
      <c r="A114" s="142"/>
      <c r="B114" s="217"/>
      <c r="C114" s="163"/>
      <c r="D114" s="164"/>
      <c r="H114" s="165"/>
      <c r="M114" s="165"/>
      <c r="N114" s="165"/>
      <c r="AQ114" s="158"/>
      <c r="AR114" s="129"/>
      <c r="AS114" s="13"/>
      <c r="AT114" s="10"/>
      <c r="AU114" s="277"/>
      <c r="AV114" s="10"/>
      <c r="AW114" s="10"/>
      <c r="AX114" s="10"/>
      <c r="AY114" s="10"/>
      <c r="AZ114" s="10"/>
      <c r="BA114" s="10"/>
      <c r="BB114" s="10"/>
      <c r="BC114" s="277"/>
      <c r="BD114" s="10"/>
      <c r="BE114" s="10"/>
      <c r="BF114" s="10"/>
      <c r="BG114" s="10"/>
      <c r="BH114" s="10"/>
      <c r="BI114" s="10"/>
      <c r="BJ114" s="10"/>
      <c r="BK114" s="277"/>
      <c r="BL114" s="10"/>
      <c r="BM114" s="10"/>
      <c r="BN114" s="10"/>
      <c r="BO114" s="10"/>
      <c r="BP114" s="10"/>
      <c r="BQ114" s="10"/>
      <c r="BR114" s="10"/>
      <c r="BS114" s="277"/>
      <c r="BT114" s="10"/>
      <c r="BU114" s="10"/>
      <c r="BV114" s="10"/>
      <c r="BW114" s="10"/>
      <c r="BX114" s="10"/>
      <c r="BY114" s="10"/>
      <c r="BZ114" s="10"/>
      <c r="CA114" s="277"/>
      <c r="CB114" s="10"/>
      <c r="CC114" s="10"/>
    </row>
    <row r="115" spans="1:81" s="140" customFormat="1">
      <c r="A115" s="142"/>
      <c r="B115" s="217"/>
      <c r="C115" s="163"/>
      <c r="D115" s="164"/>
      <c r="H115" s="165"/>
      <c r="M115" s="165"/>
      <c r="N115" s="165"/>
      <c r="AQ115" s="158"/>
      <c r="AR115" s="129"/>
      <c r="AS115" s="13"/>
      <c r="AT115" s="10"/>
      <c r="AU115" s="277"/>
      <c r="AV115" s="10"/>
      <c r="AW115" s="10"/>
      <c r="AX115" s="10"/>
      <c r="AY115" s="10"/>
      <c r="AZ115" s="10"/>
      <c r="BA115" s="10"/>
      <c r="BB115" s="10"/>
      <c r="BC115" s="277"/>
      <c r="BD115" s="10"/>
      <c r="BE115" s="10"/>
      <c r="BF115" s="10"/>
      <c r="BG115" s="10"/>
      <c r="BH115" s="10"/>
      <c r="BI115" s="10"/>
      <c r="BJ115" s="10"/>
      <c r="BK115" s="277"/>
      <c r="BL115" s="10"/>
      <c r="BM115" s="10"/>
      <c r="BN115" s="10"/>
      <c r="BO115" s="10"/>
      <c r="BP115" s="10"/>
      <c r="BQ115" s="10"/>
      <c r="BR115" s="10"/>
      <c r="BS115" s="277"/>
      <c r="BT115" s="10"/>
      <c r="BU115" s="10"/>
      <c r="BV115" s="10"/>
      <c r="BW115" s="10"/>
      <c r="BX115" s="10"/>
      <c r="BY115" s="10"/>
      <c r="BZ115" s="10"/>
      <c r="CA115" s="277"/>
      <c r="CB115" s="10"/>
      <c r="CC115" s="10"/>
    </row>
    <row r="116" spans="1:81" s="140" customFormat="1">
      <c r="A116" s="142"/>
      <c r="B116" s="217"/>
      <c r="C116" s="163"/>
      <c r="D116" s="164"/>
      <c r="H116" s="165"/>
      <c r="M116" s="165"/>
      <c r="N116" s="165"/>
      <c r="AQ116" s="158"/>
      <c r="AR116" s="129"/>
      <c r="AS116" s="13"/>
      <c r="AT116" s="10"/>
      <c r="AU116" s="277"/>
      <c r="AV116" s="10"/>
      <c r="AW116" s="10"/>
      <c r="AX116" s="10"/>
      <c r="AY116" s="10"/>
      <c r="AZ116" s="10"/>
      <c r="BA116" s="10"/>
      <c r="BB116" s="10"/>
      <c r="BC116" s="277"/>
      <c r="BD116" s="10"/>
      <c r="BE116" s="10"/>
      <c r="BF116" s="10"/>
      <c r="BG116" s="10"/>
      <c r="BH116" s="10"/>
      <c r="BI116" s="10"/>
      <c r="BJ116" s="10"/>
      <c r="BK116" s="277"/>
      <c r="BL116" s="10"/>
      <c r="BM116" s="10"/>
      <c r="BN116" s="10"/>
      <c r="BO116" s="10"/>
      <c r="BP116" s="10"/>
      <c r="BQ116" s="10"/>
      <c r="BR116" s="10"/>
      <c r="BS116" s="277"/>
      <c r="BT116" s="10"/>
      <c r="BU116" s="10"/>
      <c r="BV116" s="10"/>
      <c r="BW116" s="10"/>
      <c r="BX116" s="10"/>
      <c r="BY116" s="10"/>
      <c r="BZ116" s="10"/>
      <c r="CA116" s="277"/>
      <c r="CB116" s="10"/>
      <c r="CC116" s="10"/>
    </row>
    <row r="117" spans="1:81" s="140" customFormat="1">
      <c r="A117" s="142"/>
      <c r="B117" s="217"/>
      <c r="C117" s="163"/>
      <c r="D117" s="164"/>
      <c r="H117" s="165"/>
      <c r="M117" s="165"/>
      <c r="N117" s="165"/>
      <c r="AQ117" s="158"/>
      <c r="AR117" s="129"/>
      <c r="AS117" s="13"/>
      <c r="AT117" s="10"/>
      <c r="AU117" s="277"/>
      <c r="AV117" s="10"/>
      <c r="AW117" s="10"/>
      <c r="AX117" s="10"/>
      <c r="AY117" s="10"/>
      <c r="AZ117" s="10"/>
      <c r="BA117" s="10"/>
      <c r="BB117" s="10"/>
      <c r="BC117" s="277"/>
      <c r="BD117" s="10"/>
      <c r="BE117" s="10"/>
      <c r="BF117" s="10"/>
      <c r="BG117" s="10"/>
      <c r="BH117" s="10"/>
      <c r="BI117" s="10"/>
      <c r="BJ117" s="10"/>
      <c r="BK117" s="277"/>
      <c r="BL117" s="10"/>
      <c r="BM117" s="10"/>
      <c r="BN117" s="10"/>
      <c r="BO117" s="10"/>
      <c r="BP117" s="10"/>
      <c r="BQ117" s="10"/>
      <c r="BR117" s="10"/>
      <c r="BS117" s="277"/>
      <c r="BT117" s="10"/>
      <c r="BU117" s="10"/>
      <c r="BV117" s="10"/>
      <c r="BW117" s="10"/>
      <c r="BX117" s="10"/>
      <c r="BY117" s="10"/>
      <c r="BZ117" s="10"/>
      <c r="CA117" s="277"/>
      <c r="CB117" s="10"/>
      <c r="CC117" s="10"/>
    </row>
    <row r="118" spans="1:81" s="140" customFormat="1">
      <c r="A118" s="142"/>
      <c r="B118" s="217"/>
      <c r="C118" s="163"/>
      <c r="D118" s="164"/>
      <c r="H118" s="165"/>
      <c r="M118" s="165"/>
      <c r="N118" s="165"/>
      <c r="AQ118" s="158"/>
      <c r="AR118" s="129"/>
      <c r="AS118" s="13"/>
      <c r="AT118" s="10"/>
      <c r="AU118" s="277"/>
      <c r="AV118" s="10"/>
      <c r="AW118" s="10"/>
      <c r="AX118" s="10"/>
      <c r="AY118" s="10"/>
      <c r="AZ118" s="10"/>
      <c r="BA118" s="10"/>
      <c r="BB118" s="10"/>
      <c r="BC118" s="277"/>
      <c r="BD118" s="10"/>
      <c r="BE118" s="10"/>
      <c r="BF118" s="10"/>
      <c r="BG118" s="10"/>
      <c r="BH118" s="10"/>
      <c r="BI118" s="10"/>
      <c r="BJ118" s="10"/>
      <c r="BK118" s="277"/>
      <c r="BL118" s="10"/>
      <c r="BM118" s="10"/>
      <c r="BN118" s="10"/>
      <c r="BO118" s="10"/>
      <c r="BP118" s="10"/>
      <c r="BQ118" s="10"/>
      <c r="BR118" s="10"/>
      <c r="BS118" s="277"/>
      <c r="BT118" s="10"/>
      <c r="BU118" s="10"/>
      <c r="BV118" s="10"/>
      <c r="BW118" s="10"/>
      <c r="BX118" s="10"/>
      <c r="BY118" s="10"/>
      <c r="BZ118" s="10"/>
      <c r="CA118" s="277"/>
      <c r="CB118" s="10"/>
      <c r="CC118" s="10"/>
    </row>
    <row r="119" spans="1:81" s="140" customFormat="1">
      <c r="A119" s="142"/>
      <c r="B119" s="217"/>
      <c r="C119" s="163"/>
      <c r="D119" s="164"/>
      <c r="H119" s="165"/>
      <c r="M119" s="165"/>
      <c r="N119" s="165"/>
      <c r="AQ119" s="158"/>
      <c r="AR119" s="129"/>
      <c r="AS119" s="13"/>
      <c r="AT119" s="10"/>
      <c r="AU119" s="277"/>
      <c r="AV119" s="10"/>
      <c r="AW119" s="10"/>
      <c r="AX119" s="10"/>
      <c r="AY119" s="10"/>
      <c r="AZ119" s="10"/>
      <c r="BA119" s="10"/>
      <c r="BB119" s="10"/>
      <c r="BC119" s="277"/>
      <c r="BD119" s="10"/>
      <c r="BE119" s="10"/>
      <c r="BF119" s="10"/>
      <c r="BG119" s="10"/>
      <c r="BH119" s="10"/>
      <c r="BI119" s="10"/>
      <c r="BJ119" s="10"/>
      <c r="BK119" s="277"/>
      <c r="BL119" s="10"/>
      <c r="BM119" s="10"/>
      <c r="BN119" s="10"/>
      <c r="BO119" s="10"/>
      <c r="BP119" s="10"/>
      <c r="BQ119" s="10"/>
      <c r="BR119" s="10"/>
      <c r="BS119" s="277"/>
      <c r="BT119" s="10"/>
      <c r="BU119" s="10"/>
      <c r="BV119" s="10"/>
      <c r="BW119" s="10"/>
      <c r="BX119" s="10"/>
      <c r="BY119" s="10"/>
      <c r="BZ119" s="10"/>
      <c r="CA119" s="277"/>
      <c r="CB119" s="10"/>
      <c r="CC119" s="10"/>
    </row>
    <row r="120" spans="1:81" s="140" customFormat="1">
      <c r="A120" s="142"/>
      <c r="B120" s="217"/>
      <c r="C120" s="163"/>
      <c r="D120" s="164"/>
      <c r="H120" s="165"/>
      <c r="M120" s="165"/>
      <c r="N120" s="165"/>
      <c r="AQ120" s="158"/>
      <c r="AR120" s="129"/>
      <c r="AS120" s="13"/>
      <c r="AT120" s="10"/>
      <c r="AU120" s="277"/>
      <c r="AV120" s="10"/>
      <c r="AW120" s="10"/>
      <c r="AX120" s="10"/>
      <c r="AY120" s="10"/>
      <c r="AZ120" s="10"/>
      <c r="BA120" s="10"/>
      <c r="BB120" s="10"/>
      <c r="BC120" s="277"/>
      <c r="BD120" s="10"/>
      <c r="BE120" s="10"/>
      <c r="BF120" s="10"/>
      <c r="BG120" s="10"/>
      <c r="BH120" s="10"/>
      <c r="BI120" s="10"/>
      <c r="BJ120" s="10"/>
      <c r="BK120" s="277"/>
      <c r="BL120" s="10"/>
      <c r="BM120" s="10"/>
      <c r="BN120" s="10"/>
      <c r="BO120" s="10"/>
      <c r="BP120" s="10"/>
      <c r="BQ120" s="10"/>
      <c r="BR120" s="10"/>
      <c r="BS120" s="277"/>
      <c r="BT120" s="10"/>
      <c r="BU120" s="10"/>
      <c r="BV120" s="10"/>
      <c r="BW120" s="10"/>
      <c r="BX120" s="10"/>
      <c r="BY120" s="10"/>
      <c r="BZ120" s="10"/>
      <c r="CA120" s="277"/>
      <c r="CB120" s="10"/>
      <c r="CC120" s="10"/>
    </row>
    <row r="121" spans="1:81" s="140" customFormat="1">
      <c r="A121" s="142"/>
      <c r="B121" s="217"/>
      <c r="C121" s="163"/>
      <c r="D121" s="164"/>
      <c r="H121" s="165"/>
      <c r="M121" s="165"/>
      <c r="N121" s="165"/>
      <c r="AQ121" s="158"/>
      <c r="AR121" s="129"/>
      <c r="AS121" s="13"/>
      <c r="AT121" s="10"/>
      <c r="AU121" s="277"/>
      <c r="AV121" s="10"/>
      <c r="AW121" s="10"/>
      <c r="AX121" s="10"/>
      <c r="AY121" s="10"/>
      <c r="AZ121" s="10"/>
      <c r="BA121" s="10"/>
      <c r="BB121" s="10"/>
      <c r="BC121" s="277"/>
      <c r="BD121" s="10"/>
      <c r="BE121" s="10"/>
      <c r="BF121" s="10"/>
      <c r="BG121" s="10"/>
      <c r="BH121" s="10"/>
      <c r="BI121" s="10"/>
      <c r="BJ121" s="10"/>
      <c r="BK121" s="277"/>
      <c r="BL121" s="10"/>
      <c r="BM121" s="10"/>
      <c r="BN121" s="10"/>
      <c r="BO121" s="10"/>
      <c r="BP121" s="10"/>
      <c r="BQ121" s="10"/>
      <c r="BR121" s="10"/>
      <c r="BS121" s="277"/>
      <c r="BT121" s="10"/>
      <c r="BU121" s="10"/>
      <c r="BV121" s="10"/>
      <c r="BW121" s="10"/>
      <c r="BX121" s="10"/>
      <c r="BY121" s="10"/>
      <c r="BZ121" s="10"/>
      <c r="CA121" s="277"/>
      <c r="CB121" s="10"/>
      <c r="CC121" s="10"/>
    </row>
    <row r="122" spans="1:81" s="140" customFormat="1">
      <c r="A122" s="142"/>
      <c r="B122" s="217"/>
      <c r="C122" s="163"/>
      <c r="D122" s="164"/>
      <c r="H122" s="165"/>
      <c r="M122" s="165"/>
      <c r="N122" s="165"/>
      <c r="AQ122" s="158"/>
      <c r="AR122" s="129"/>
      <c r="AS122" s="13"/>
      <c r="AT122" s="10"/>
      <c r="AU122" s="277"/>
      <c r="AV122" s="10"/>
      <c r="AW122" s="10"/>
      <c r="AX122" s="10"/>
      <c r="AY122" s="10"/>
      <c r="AZ122" s="10"/>
      <c r="BA122" s="10"/>
      <c r="BB122" s="10"/>
      <c r="BC122" s="277"/>
      <c r="BD122" s="10"/>
      <c r="BE122" s="10"/>
      <c r="BF122" s="10"/>
      <c r="BG122" s="10"/>
      <c r="BH122" s="10"/>
      <c r="BI122" s="10"/>
      <c r="BJ122" s="10"/>
      <c r="BK122" s="277"/>
      <c r="BL122" s="10"/>
      <c r="BM122" s="10"/>
      <c r="BN122" s="10"/>
      <c r="BO122" s="10"/>
      <c r="BP122" s="10"/>
      <c r="BQ122" s="10"/>
      <c r="BR122" s="10"/>
      <c r="BS122" s="277"/>
      <c r="BT122" s="10"/>
      <c r="BU122" s="10"/>
      <c r="BV122" s="10"/>
      <c r="BW122" s="10"/>
      <c r="BX122" s="10"/>
      <c r="BY122" s="10"/>
      <c r="BZ122" s="10"/>
      <c r="CA122" s="277"/>
      <c r="CB122" s="10"/>
      <c r="CC122" s="10"/>
    </row>
    <row r="123" spans="1:81" s="140" customFormat="1">
      <c r="A123" s="142"/>
      <c r="B123" s="217"/>
      <c r="C123" s="163"/>
      <c r="D123" s="164"/>
      <c r="H123" s="165"/>
      <c r="M123" s="165"/>
      <c r="N123" s="165"/>
      <c r="AQ123" s="158"/>
      <c r="AR123" s="129"/>
      <c r="AS123" s="13"/>
      <c r="AT123" s="10"/>
      <c r="AU123" s="277"/>
      <c r="AV123" s="10"/>
      <c r="AW123" s="10"/>
      <c r="AX123" s="10"/>
      <c r="AY123" s="10"/>
      <c r="AZ123" s="10"/>
      <c r="BA123" s="10"/>
      <c r="BB123" s="10"/>
      <c r="BC123" s="277"/>
      <c r="BD123" s="10"/>
      <c r="BE123" s="10"/>
      <c r="BF123" s="10"/>
      <c r="BG123" s="10"/>
      <c r="BH123" s="10"/>
      <c r="BI123" s="10"/>
      <c r="BJ123" s="10"/>
      <c r="BK123" s="277"/>
      <c r="BL123" s="10"/>
      <c r="BM123" s="10"/>
      <c r="BN123" s="10"/>
      <c r="BO123" s="10"/>
      <c r="BP123" s="10"/>
      <c r="BQ123" s="10"/>
      <c r="BR123" s="10"/>
      <c r="BS123" s="277"/>
      <c r="BT123" s="10"/>
      <c r="BU123" s="10"/>
      <c r="BV123" s="10"/>
      <c r="BW123" s="10"/>
      <c r="BX123" s="10"/>
      <c r="BY123" s="10"/>
      <c r="BZ123" s="10"/>
      <c r="CA123" s="277"/>
      <c r="CB123" s="10"/>
      <c r="CC123" s="10"/>
    </row>
    <row r="124" spans="1:81" s="140" customFormat="1">
      <c r="A124" s="142"/>
      <c r="B124" s="217"/>
      <c r="C124" s="163"/>
      <c r="D124" s="164"/>
      <c r="H124" s="165"/>
      <c r="M124" s="165"/>
      <c r="N124" s="165"/>
      <c r="AQ124" s="158"/>
      <c r="AR124" s="129"/>
      <c r="AS124" s="13"/>
      <c r="AT124" s="10"/>
      <c r="AU124" s="277"/>
      <c r="AV124" s="10"/>
      <c r="AW124" s="10"/>
      <c r="AX124" s="10"/>
      <c r="AY124" s="10"/>
      <c r="AZ124" s="10"/>
      <c r="BA124" s="10"/>
      <c r="BB124" s="10"/>
      <c r="BC124" s="277"/>
      <c r="BD124" s="10"/>
      <c r="BE124" s="10"/>
      <c r="BF124" s="10"/>
      <c r="BG124" s="10"/>
      <c r="BH124" s="10"/>
      <c r="BI124" s="10"/>
      <c r="BJ124" s="10"/>
      <c r="BK124" s="277"/>
      <c r="BL124" s="10"/>
      <c r="BM124" s="10"/>
      <c r="BN124" s="10"/>
      <c r="BO124" s="10"/>
      <c r="BP124" s="10"/>
      <c r="BQ124" s="10"/>
      <c r="BR124" s="10"/>
      <c r="BS124" s="277"/>
      <c r="BT124" s="10"/>
      <c r="BU124" s="10"/>
      <c r="BV124" s="10"/>
      <c r="BW124" s="10"/>
      <c r="BX124" s="10"/>
      <c r="BY124" s="10"/>
      <c r="BZ124" s="10"/>
      <c r="CA124" s="277"/>
      <c r="CB124" s="10"/>
      <c r="CC124" s="10"/>
    </row>
    <row r="125" spans="1:81" s="140" customFormat="1">
      <c r="A125" s="142"/>
      <c r="B125" s="217"/>
      <c r="C125" s="163"/>
      <c r="D125" s="164"/>
      <c r="H125" s="165"/>
      <c r="M125" s="165"/>
      <c r="N125" s="165"/>
      <c r="AQ125" s="158"/>
      <c r="AR125" s="129"/>
      <c r="AS125" s="13"/>
      <c r="AT125" s="10"/>
      <c r="AU125" s="277"/>
      <c r="AV125" s="10"/>
      <c r="AW125" s="10"/>
      <c r="AX125" s="10"/>
      <c r="AY125" s="10"/>
      <c r="AZ125" s="10"/>
      <c r="BA125" s="10"/>
      <c r="BB125" s="10"/>
      <c r="BC125" s="277"/>
      <c r="BD125" s="10"/>
      <c r="BE125" s="10"/>
      <c r="BF125" s="10"/>
      <c r="BG125" s="10"/>
      <c r="BH125" s="10"/>
      <c r="BI125" s="10"/>
      <c r="BJ125" s="10"/>
      <c r="BK125" s="277"/>
      <c r="BL125" s="10"/>
      <c r="BM125" s="10"/>
      <c r="BN125" s="10"/>
      <c r="BO125" s="10"/>
      <c r="BP125" s="10"/>
      <c r="BQ125" s="10"/>
      <c r="BR125" s="10"/>
      <c r="BS125" s="277"/>
      <c r="BT125" s="10"/>
      <c r="BU125" s="10"/>
      <c r="BV125" s="10"/>
      <c r="BW125" s="10"/>
      <c r="BX125" s="10"/>
      <c r="BY125" s="10"/>
      <c r="BZ125" s="10"/>
      <c r="CA125" s="277"/>
      <c r="CB125" s="10"/>
      <c r="CC125" s="10"/>
    </row>
    <row r="126" spans="1:81" s="140" customFormat="1">
      <c r="A126" s="142"/>
      <c r="B126" s="217"/>
      <c r="C126" s="163"/>
      <c r="D126" s="164"/>
      <c r="H126" s="165"/>
      <c r="M126" s="165"/>
      <c r="N126" s="165"/>
      <c r="AQ126" s="158"/>
      <c r="AR126" s="129"/>
      <c r="AS126" s="13"/>
      <c r="AT126" s="10"/>
      <c r="AU126" s="277"/>
      <c r="AV126" s="10"/>
      <c r="AW126" s="10"/>
      <c r="AX126" s="10"/>
      <c r="AY126" s="10"/>
      <c r="AZ126" s="10"/>
      <c r="BA126" s="10"/>
      <c r="BB126" s="10"/>
      <c r="BC126" s="277"/>
      <c r="BD126" s="10"/>
      <c r="BE126" s="10"/>
      <c r="BF126" s="10"/>
      <c r="BG126" s="10"/>
      <c r="BH126" s="10"/>
      <c r="BI126" s="10"/>
      <c r="BJ126" s="10"/>
      <c r="BK126" s="277"/>
      <c r="BL126" s="10"/>
      <c r="BM126" s="10"/>
      <c r="BN126" s="10"/>
      <c r="BO126" s="10"/>
      <c r="BP126" s="10"/>
      <c r="BQ126" s="10"/>
      <c r="BR126" s="10"/>
      <c r="BS126" s="277"/>
      <c r="BT126" s="10"/>
      <c r="BU126" s="10"/>
      <c r="BV126" s="10"/>
      <c r="BW126" s="10"/>
      <c r="BX126" s="10"/>
      <c r="BY126" s="10"/>
      <c r="BZ126" s="10"/>
      <c r="CA126" s="277"/>
      <c r="CB126" s="10"/>
      <c r="CC126" s="10"/>
    </row>
    <row r="127" spans="1:81" s="140" customFormat="1">
      <c r="A127" s="142"/>
      <c r="B127" s="217"/>
      <c r="C127" s="163"/>
      <c r="D127" s="164"/>
      <c r="H127" s="165"/>
      <c r="M127" s="165"/>
      <c r="N127" s="165"/>
      <c r="AQ127" s="158"/>
      <c r="AR127" s="129"/>
      <c r="AS127" s="13"/>
      <c r="AT127" s="10"/>
      <c r="AU127" s="277"/>
      <c r="AV127" s="10"/>
      <c r="AW127" s="10"/>
      <c r="AX127" s="10"/>
      <c r="AY127" s="10"/>
      <c r="AZ127" s="10"/>
      <c r="BA127" s="10"/>
      <c r="BB127" s="10"/>
      <c r="BC127" s="277"/>
      <c r="BD127" s="10"/>
      <c r="BE127" s="10"/>
      <c r="BF127" s="10"/>
      <c r="BG127" s="10"/>
      <c r="BH127" s="10"/>
      <c r="BI127" s="10"/>
      <c r="BJ127" s="10"/>
      <c r="BK127" s="277"/>
      <c r="BL127" s="10"/>
      <c r="BM127" s="10"/>
      <c r="BN127" s="10"/>
      <c r="BO127" s="10"/>
      <c r="BP127" s="10"/>
      <c r="BQ127" s="10"/>
      <c r="BR127" s="10"/>
      <c r="BS127" s="277"/>
      <c r="BT127" s="10"/>
      <c r="BU127" s="10"/>
      <c r="BV127" s="10"/>
      <c r="BW127" s="10"/>
      <c r="BX127" s="10"/>
      <c r="BY127" s="10"/>
      <c r="BZ127" s="10"/>
      <c r="CA127" s="277"/>
      <c r="CB127" s="10"/>
      <c r="CC127" s="10"/>
    </row>
    <row r="128" spans="1:81" s="140" customFormat="1">
      <c r="A128" s="142"/>
      <c r="B128" s="217"/>
      <c r="C128" s="163"/>
      <c r="D128" s="164"/>
      <c r="H128" s="165"/>
      <c r="M128" s="165"/>
      <c r="N128" s="165"/>
      <c r="AQ128" s="158"/>
      <c r="AR128" s="129"/>
      <c r="AS128" s="10"/>
      <c r="AT128" s="10"/>
      <c r="AU128" s="277"/>
      <c r="AV128" s="10"/>
      <c r="AW128" s="10"/>
      <c r="AX128" s="10"/>
      <c r="AY128" s="10"/>
      <c r="AZ128" s="10"/>
      <c r="BA128" s="10"/>
      <c r="BB128" s="10"/>
      <c r="BC128" s="277"/>
      <c r="BD128" s="10"/>
      <c r="BE128" s="10"/>
      <c r="BF128" s="10"/>
      <c r="BG128" s="10"/>
      <c r="BH128" s="10"/>
      <c r="BI128" s="10"/>
      <c r="BJ128" s="10"/>
      <c r="BK128" s="277"/>
      <c r="BL128" s="10"/>
      <c r="BM128" s="10"/>
      <c r="BN128" s="10"/>
      <c r="BO128" s="10"/>
      <c r="BP128" s="10"/>
      <c r="BQ128" s="10"/>
      <c r="BR128" s="10"/>
      <c r="BS128" s="277"/>
      <c r="BT128" s="10"/>
      <c r="BU128" s="10"/>
      <c r="BV128" s="10"/>
      <c r="BW128" s="10"/>
      <c r="BX128" s="10"/>
      <c r="BY128" s="10"/>
      <c r="BZ128" s="10"/>
      <c r="CA128" s="277"/>
      <c r="CB128" s="10"/>
      <c r="CC128" s="10"/>
    </row>
    <row r="129" spans="1:81" s="140" customFormat="1">
      <c r="A129" s="142"/>
      <c r="B129" s="217"/>
      <c r="C129" s="163"/>
      <c r="D129" s="164"/>
      <c r="H129" s="165"/>
      <c r="M129" s="165"/>
      <c r="N129" s="165"/>
      <c r="AQ129" s="158"/>
      <c r="AR129" s="11"/>
      <c r="AS129" s="11"/>
      <c r="AT129" s="10"/>
      <c r="AU129" s="277"/>
      <c r="AV129" s="10"/>
      <c r="AW129" s="10"/>
      <c r="AX129" s="10"/>
      <c r="AY129" s="10"/>
      <c r="AZ129" s="10"/>
      <c r="BA129" s="10"/>
      <c r="BB129" s="10"/>
      <c r="BC129" s="277"/>
      <c r="BD129" s="10"/>
      <c r="BE129" s="10"/>
      <c r="BF129" s="10"/>
      <c r="BG129" s="10"/>
      <c r="BH129" s="10"/>
      <c r="BI129" s="10"/>
      <c r="BJ129" s="10"/>
      <c r="BK129" s="277"/>
      <c r="BL129" s="10"/>
      <c r="BM129" s="10"/>
      <c r="BN129" s="10"/>
      <c r="BO129" s="10"/>
      <c r="BP129" s="10"/>
      <c r="BQ129" s="10"/>
      <c r="BR129" s="10"/>
      <c r="BS129" s="277"/>
      <c r="BT129" s="10"/>
      <c r="BU129" s="10"/>
      <c r="BV129" s="10"/>
      <c r="BW129" s="10"/>
      <c r="BX129" s="10"/>
      <c r="BY129" s="10"/>
      <c r="BZ129" s="10"/>
      <c r="CA129" s="277"/>
      <c r="CB129" s="10"/>
      <c r="CC129" s="10"/>
    </row>
    <row r="130" spans="1:81" s="140" customFormat="1">
      <c r="A130" s="142"/>
      <c r="B130" s="217"/>
      <c r="C130" s="163"/>
      <c r="D130" s="164"/>
      <c r="H130" s="165"/>
      <c r="M130" s="165"/>
      <c r="N130" s="165"/>
      <c r="AQ130" s="158"/>
      <c r="AR130" s="11"/>
      <c r="AS130" s="11"/>
      <c r="AT130" s="10"/>
      <c r="AU130" s="277"/>
      <c r="AV130" s="10"/>
      <c r="AW130" s="10"/>
      <c r="AX130" s="10"/>
      <c r="AY130" s="10"/>
      <c r="AZ130" s="10"/>
      <c r="BA130" s="10"/>
      <c r="BB130" s="10"/>
      <c r="BC130" s="277"/>
      <c r="BD130" s="10"/>
      <c r="BE130" s="10"/>
      <c r="BF130" s="10"/>
      <c r="BG130" s="10"/>
      <c r="BH130" s="10"/>
      <c r="BI130" s="10"/>
      <c r="BJ130" s="10"/>
      <c r="BK130" s="277"/>
      <c r="BL130" s="10"/>
      <c r="BM130" s="10"/>
      <c r="BN130" s="10"/>
      <c r="BO130" s="10"/>
      <c r="BP130" s="10"/>
      <c r="BQ130" s="10"/>
      <c r="BR130" s="10"/>
      <c r="BS130" s="277"/>
      <c r="BT130" s="10"/>
      <c r="BU130" s="10"/>
      <c r="BV130" s="10"/>
      <c r="BW130" s="10"/>
      <c r="BX130" s="10"/>
      <c r="BY130" s="10"/>
      <c r="BZ130" s="10"/>
      <c r="CA130" s="277"/>
      <c r="CB130" s="10"/>
      <c r="CC130" s="10"/>
    </row>
    <row r="131" spans="1:81" s="140" customFormat="1">
      <c r="A131" s="142"/>
      <c r="B131" s="217"/>
      <c r="C131" s="163"/>
      <c r="D131" s="164"/>
      <c r="H131" s="165"/>
      <c r="M131" s="165"/>
      <c r="N131" s="165"/>
      <c r="AQ131" s="158"/>
      <c r="AR131" s="129"/>
      <c r="AS131" s="12"/>
      <c r="AT131" s="10"/>
      <c r="AU131" s="277"/>
      <c r="AV131" s="10"/>
      <c r="AW131" s="10"/>
      <c r="AX131" s="10"/>
      <c r="AY131" s="10"/>
      <c r="AZ131" s="10"/>
      <c r="BA131" s="10"/>
      <c r="BB131" s="10"/>
      <c r="BC131" s="277"/>
      <c r="BD131" s="10"/>
      <c r="BE131" s="10"/>
      <c r="BF131" s="10"/>
      <c r="BG131" s="10"/>
      <c r="BH131" s="10"/>
      <c r="BI131" s="10"/>
      <c r="BJ131" s="10"/>
      <c r="BK131" s="277"/>
      <c r="BL131" s="10"/>
      <c r="BM131" s="10"/>
      <c r="BN131" s="10"/>
      <c r="BO131" s="10"/>
      <c r="BP131" s="10"/>
      <c r="BQ131" s="10"/>
      <c r="BR131" s="10"/>
      <c r="BS131" s="277"/>
      <c r="BT131" s="10"/>
      <c r="BU131" s="10"/>
      <c r="BV131" s="10"/>
      <c r="BW131" s="10"/>
      <c r="BX131" s="10"/>
      <c r="BY131" s="10"/>
      <c r="BZ131" s="10"/>
      <c r="CA131" s="277"/>
      <c r="CB131" s="10"/>
      <c r="CC131" s="10"/>
    </row>
    <row r="132" spans="1:81" s="140" customFormat="1">
      <c r="A132" s="142"/>
      <c r="B132" s="217"/>
      <c r="C132" s="163"/>
      <c r="D132" s="164"/>
      <c r="H132" s="165"/>
      <c r="M132" s="165"/>
      <c r="N132" s="165"/>
      <c r="AQ132" s="158"/>
      <c r="AR132" s="129"/>
      <c r="AS132" s="12"/>
      <c r="AT132" s="10"/>
      <c r="AU132" s="277"/>
      <c r="AV132" s="10"/>
      <c r="AW132" s="10"/>
      <c r="AX132" s="10"/>
      <c r="AY132" s="10"/>
      <c r="AZ132" s="10"/>
      <c r="BA132" s="10"/>
      <c r="BB132" s="10"/>
      <c r="BC132" s="277"/>
      <c r="BD132" s="10"/>
      <c r="BE132" s="10"/>
      <c r="BF132" s="10"/>
      <c r="BG132" s="10"/>
      <c r="BH132" s="10"/>
      <c r="BI132" s="10"/>
      <c r="BJ132" s="10"/>
      <c r="BK132" s="277"/>
      <c r="BL132" s="10"/>
      <c r="BM132" s="10"/>
      <c r="BN132" s="10"/>
      <c r="BO132" s="10"/>
      <c r="BP132" s="10"/>
      <c r="BQ132" s="10"/>
      <c r="BR132" s="10"/>
      <c r="BS132" s="277"/>
      <c r="BT132" s="10"/>
      <c r="BU132" s="10"/>
      <c r="BV132" s="10"/>
      <c r="BW132" s="10"/>
      <c r="BX132" s="10"/>
      <c r="BY132" s="10"/>
      <c r="BZ132" s="10"/>
      <c r="CA132" s="277"/>
      <c r="CB132" s="10"/>
      <c r="CC132" s="10"/>
    </row>
    <row r="133" spans="1:81" s="140" customFormat="1">
      <c r="A133" s="142"/>
      <c r="B133" s="217"/>
      <c r="C133" s="163"/>
      <c r="D133" s="164"/>
      <c r="H133" s="165"/>
      <c r="M133" s="165"/>
      <c r="N133" s="165"/>
      <c r="AQ133" s="158"/>
      <c r="AR133" s="129"/>
      <c r="AS133" s="12"/>
      <c r="AT133" s="10"/>
      <c r="AU133" s="277"/>
      <c r="AV133" s="10"/>
      <c r="AW133" s="10"/>
      <c r="AX133" s="10"/>
      <c r="AY133" s="10"/>
      <c r="AZ133" s="10"/>
      <c r="BA133" s="10"/>
      <c r="BB133" s="10"/>
      <c r="BC133" s="277"/>
      <c r="BD133" s="10"/>
      <c r="BE133" s="10"/>
      <c r="BF133" s="10"/>
      <c r="BG133" s="10"/>
      <c r="BH133" s="10"/>
      <c r="BI133" s="10"/>
      <c r="BJ133" s="10"/>
      <c r="BK133" s="277"/>
      <c r="BL133" s="10"/>
      <c r="BM133" s="10"/>
      <c r="BN133" s="10"/>
      <c r="BO133" s="10"/>
      <c r="BP133" s="10"/>
      <c r="BQ133" s="10"/>
      <c r="BR133" s="10"/>
      <c r="BS133" s="277"/>
      <c r="BT133" s="10"/>
      <c r="BU133" s="10"/>
      <c r="BV133" s="10"/>
      <c r="BW133" s="10"/>
      <c r="BX133" s="10"/>
      <c r="BY133" s="10"/>
      <c r="BZ133" s="10"/>
      <c r="CA133" s="277"/>
      <c r="CB133" s="10"/>
      <c r="CC133" s="10"/>
    </row>
    <row r="134" spans="1:81" s="140" customFormat="1">
      <c r="A134" s="142"/>
      <c r="B134" s="217"/>
      <c r="C134" s="163"/>
      <c r="D134" s="164"/>
      <c r="H134" s="165"/>
      <c r="M134" s="165"/>
      <c r="N134" s="165"/>
      <c r="AQ134" s="158"/>
      <c r="AR134" s="129"/>
      <c r="AS134" s="12"/>
      <c r="AT134" s="10"/>
      <c r="AU134" s="277"/>
      <c r="AV134" s="10"/>
      <c r="AW134" s="10"/>
      <c r="AX134" s="10"/>
      <c r="AY134" s="10"/>
      <c r="AZ134" s="10"/>
      <c r="BA134" s="10"/>
      <c r="BB134" s="10"/>
      <c r="BC134" s="277"/>
      <c r="BD134" s="10"/>
      <c r="BE134" s="10"/>
      <c r="BF134" s="10"/>
      <c r="BG134" s="10"/>
      <c r="BH134" s="10"/>
      <c r="BI134" s="10"/>
      <c r="BJ134" s="10"/>
      <c r="BK134" s="277"/>
      <c r="BL134" s="10"/>
      <c r="BM134" s="10"/>
      <c r="BN134" s="10"/>
      <c r="BO134" s="10"/>
      <c r="BP134" s="10"/>
      <c r="BQ134" s="10"/>
      <c r="BR134" s="10"/>
      <c r="BS134" s="277"/>
      <c r="BT134" s="10"/>
      <c r="BU134" s="10"/>
      <c r="BV134" s="10"/>
      <c r="BW134" s="10"/>
      <c r="BX134" s="10"/>
      <c r="BY134" s="10"/>
      <c r="BZ134" s="10"/>
      <c r="CA134" s="277"/>
      <c r="CB134" s="10"/>
      <c r="CC134" s="10"/>
    </row>
    <row r="135" spans="1:81" s="140" customFormat="1">
      <c r="A135" s="142"/>
      <c r="B135" s="217"/>
      <c r="C135" s="163"/>
      <c r="D135" s="164"/>
      <c r="H135" s="165"/>
      <c r="M135" s="165"/>
      <c r="N135" s="165"/>
      <c r="AQ135" s="158"/>
      <c r="AR135" s="129"/>
      <c r="AS135" s="12"/>
      <c r="AT135" s="10"/>
      <c r="AU135" s="277"/>
      <c r="AV135" s="10"/>
      <c r="AW135" s="10"/>
      <c r="AX135" s="10"/>
      <c r="AY135" s="10"/>
      <c r="AZ135" s="10"/>
      <c r="BA135" s="10"/>
      <c r="BB135" s="10"/>
      <c r="BC135" s="277"/>
      <c r="BD135" s="10"/>
      <c r="BE135" s="10"/>
      <c r="BF135" s="10"/>
      <c r="BG135" s="10"/>
      <c r="BH135" s="10"/>
      <c r="BI135" s="10"/>
      <c r="BJ135" s="10"/>
      <c r="BK135" s="277"/>
      <c r="BL135" s="10"/>
      <c r="BM135" s="10"/>
      <c r="BN135" s="10"/>
      <c r="BO135" s="10"/>
      <c r="BP135" s="10"/>
      <c r="BQ135" s="10"/>
      <c r="BR135" s="10"/>
      <c r="BS135" s="277"/>
      <c r="BT135" s="10"/>
      <c r="BU135" s="10"/>
      <c r="BV135" s="10"/>
      <c r="BW135" s="10"/>
      <c r="BX135" s="10"/>
      <c r="BY135" s="10"/>
      <c r="BZ135" s="10"/>
      <c r="CA135" s="277"/>
      <c r="CB135" s="10"/>
      <c r="CC135" s="10"/>
    </row>
    <row r="136" spans="1:81" s="140" customFormat="1">
      <c r="A136" s="142"/>
      <c r="B136" s="217"/>
      <c r="C136" s="163"/>
      <c r="D136" s="164"/>
      <c r="H136" s="165"/>
      <c r="M136" s="165"/>
      <c r="N136" s="165"/>
      <c r="AQ136" s="158"/>
      <c r="AR136" s="129"/>
      <c r="AS136" s="12"/>
      <c r="AT136" s="10"/>
      <c r="AU136" s="277"/>
      <c r="AV136" s="10"/>
      <c r="AW136" s="10"/>
      <c r="AX136" s="10"/>
      <c r="AY136" s="10"/>
      <c r="AZ136" s="10"/>
      <c r="BA136" s="10"/>
      <c r="BB136" s="10"/>
      <c r="BC136" s="277"/>
      <c r="BD136" s="10"/>
      <c r="BE136" s="10"/>
      <c r="BF136" s="10"/>
      <c r="BG136" s="10"/>
      <c r="BH136" s="10"/>
      <c r="BI136" s="10"/>
      <c r="BJ136" s="10"/>
      <c r="BK136" s="277"/>
      <c r="BL136" s="10"/>
      <c r="BM136" s="10"/>
      <c r="BN136" s="10"/>
      <c r="BO136" s="10"/>
      <c r="BP136" s="10"/>
      <c r="BQ136" s="10"/>
      <c r="BR136" s="10"/>
      <c r="BS136" s="277"/>
      <c r="BT136" s="10"/>
      <c r="BU136" s="10"/>
      <c r="BV136" s="10"/>
      <c r="BW136" s="10"/>
      <c r="BX136" s="10"/>
      <c r="BY136" s="10"/>
      <c r="BZ136" s="10"/>
      <c r="CA136" s="277"/>
      <c r="CB136" s="10"/>
      <c r="CC136" s="10"/>
    </row>
    <row r="137" spans="1:81" s="140" customFormat="1">
      <c r="A137" s="142"/>
      <c r="B137" s="217"/>
      <c r="C137" s="163"/>
      <c r="D137" s="164"/>
      <c r="H137" s="165"/>
      <c r="M137" s="165"/>
      <c r="N137" s="165"/>
      <c r="AQ137" s="158"/>
      <c r="AR137" s="129"/>
      <c r="AS137" s="12"/>
      <c r="AT137" s="10"/>
      <c r="AU137" s="277"/>
      <c r="AV137" s="10"/>
      <c r="AW137" s="10"/>
      <c r="AX137" s="10"/>
      <c r="AY137" s="10"/>
      <c r="AZ137" s="10"/>
      <c r="BA137" s="10"/>
      <c r="BB137" s="10"/>
      <c r="BC137" s="277"/>
      <c r="BD137" s="10"/>
      <c r="BE137" s="10"/>
      <c r="BF137" s="10"/>
      <c r="BG137" s="10"/>
      <c r="BH137" s="10"/>
      <c r="BI137" s="10"/>
      <c r="BJ137" s="10"/>
      <c r="BK137" s="277"/>
      <c r="BL137" s="10"/>
      <c r="BM137" s="10"/>
      <c r="BN137" s="10"/>
      <c r="BO137" s="10"/>
      <c r="BP137" s="10"/>
      <c r="BQ137" s="10"/>
      <c r="BR137" s="10"/>
      <c r="BS137" s="277"/>
      <c r="BT137" s="10"/>
      <c r="BU137" s="10"/>
      <c r="BV137" s="10"/>
      <c r="BW137" s="10"/>
      <c r="BX137" s="10"/>
      <c r="BY137" s="10"/>
      <c r="BZ137" s="10"/>
      <c r="CA137" s="277"/>
      <c r="CB137" s="10"/>
      <c r="CC137" s="10"/>
    </row>
    <row r="138" spans="1:81" s="140" customFormat="1">
      <c r="A138" s="142"/>
      <c r="B138" s="217"/>
      <c r="C138" s="163"/>
      <c r="D138" s="164"/>
      <c r="H138" s="165"/>
      <c r="M138" s="165"/>
      <c r="N138" s="165"/>
      <c r="AQ138" s="158"/>
      <c r="AR138" s="129"/>
      <c r="AS138" s="12"/>
      <c r="AT138" s="10"/>
      <c r="AU138" s="277"/>
      <c r="AV138" s="10"/>
      <c r="AW138" s="10"/>
      <c r="AX138" s="10"/>
      <c r="AY138" s="10"/>
      <c r="AZ138" s="10"/>
      <c r="BA138" s="10"/>
      <c r="BB138" s="10"/>
      <c r="BC138" s="277"/>
      <c r="BD138" s="10"/>
      <c r="BE138" s="10"/>
      <c r="BF138" s="10"/>
      <c r="BG138" s="10"/>
      <c r="BH138" s="10"/>
      <c r="BI138" s="10"/>
      <c r="BJ138" s="10"/>
      <c r="BK138" s="277"/>
      <c r="BL138" s="10"/>
      <c r="BM138" s="10"/>
      <c r="BN138" s="10"/>
      <c r="BO138" s="10"/>
      <c r="BP138" s="10"/>
      <c r="BQ138" s="10"/>
      <c r="BR138" s="10"/>
      <c r="BS138" s="277"/>
      <c r="BT138" s="10"/>
      <c r="BU138" s="10"/>
      <c r="BV138" s="10"/>
      <c r="BW138" s="10"/>
      <c r="BX138" s="10"/>
      <c r="BY138" s="10"/>
      <c r="BZ138" s="10"/>
      <c r="CA138" s="277"/>
      <c r="CB138" s="10"/>
      <c r="CC138" s="10"/>
    </row>
    <row r="139" spans="1:81" s="140" customFormat="1">
      <c r="A139" s="142"/>
      <c r="B139" s="217"/>
      <c r="C139" s="163"/>
      <c r="D139" s="164"/>
      <c r="H139" s="165"/>
      <c r="M139" s="165"/>
      <c r="N139" s="165"/>
      <c r="AQ139" s="158"/>
      <c r="AR139" s="11"/>
      <c r="AS139" s="11"/>
      <c r="AT139" s="10"/>
      <c r="AU139" s="277"/>
      <c r="AV139" s="10"/>
      <c r="AW139" s="10"/>
      <c r="AX139" s="10"/>
      <c r="AY139" s="10"/>
      <c r="AZ139" s="10"/>
      <c r="BA139" s="10"/>
      <c r="BB139" s="10"/>
      <c r="BC139" s="277"/>
      <c r="BD139" s="10"/>
      <c r="BE139" s="10"/>
      <c r="BF139" s="10"/>
      <c r="BG139" s="10"/>
      <c r="BH139" s="10"/>
      <c r="BI139" s="10"/>
      <c r="BJ139" s="10"/>
      <c r="BK139" s="277"/>
      <c r="BL139" s="10"/>
      <c r="BM139" s="10"/>
      <c r="BN139" s="10"/>
      <c r="BO139" s="10"/>
      <c r="BP139" s="10"/>
      <c r="BQ139" s="10"/>
      <c r="BR139" s="10"/>
      <c r="BS139" s="277"/>
      <c r="BT139" s="10"/>
      <c r="BU139" s="10"/>
      <c r="BV139" s="10"/>
      <c r="BW139" s="10"/>
      <c r="BX139" s="10"/>
      <c r="BY139" s="10"/>
      <c r="BZ139" s="10"/>
      <c r="CA139" s="277"/>
      <c r="CB139" s="10"/>
      <c r="CC139" s="10"/>
    </row>
    <row r="140" spans="1:81" s="140" customFormat="1">
      <c r="A140" s="142"/>
      <c r="B140" s="217"/>
      <c r="C140" s="163"/>
      <c r="D140" s="164"/>
      <c r="H140" s="165"/>
      <c r="M140" s="165"/>
      <c r="N140" s="165"/>
      <c r="AQ140" s="158"/>
      <c r="AR140" s="11"/>
      <c r="AS140" s="11"/>
      <c r="AT140" s="10"/>
      <c r="AU140" s="277"/>
      <c r="AV140" s="10"/>
      <c r="AW140" s="10"/>
      <c r="AX140" s="10"/>
      <c r="AY140" s="10"/>
      <c r="AZ140" s="10"/>
      <c r="BA140" s="10"/>
      <c r="BB140" s="10"/>
      <c r="BC140" s="277"/>
      <c r="BD140" s="10"/>
      <c r="BE140" s="10"/>
      <c r="BF140" s="10"/>
      <c r="BG140" s="10"/>
      <c r="BH140" s="10"/>
      <c r="BI140" s="10"/>
      <c r="BJ140" s="10"/>
      <c r="BK140" s="277"/>
      <c r="BL140" s="10"/>
      <c r="BM140" s="10"/>
      <c r="BN140" s="10"/>
      <c r="BO140" s="10"/>
      <c r="BP140" s="10"/>
      <c r="BQ140" s="10"/>
      <c r="BR140" s="10"/>
      <c r="BS140" s="277"/>
      <c r="BT140" s="10"/>
      <c r="BU140" s="10"/>
      <c r="BV140" s="10"/>
      <c r="BW140" s="10"/>
      <c r="BX140" s="10"/>
      <c r="BY140" s="10"/>
      <c r="BZ140" s="10"/>
      <c r="CA140" s="277"/>
      <c r="CB140" s="10"/>
      <c r="CC140" s="10"/>
    </row>
    <row r="141" spans="1:81" s="140" customFormat="1">
      <c r="A141" s="142"/>
      <c r="B141" s="217"/>
      <c r="C141" s="163"/>
      <c r="D141" s="164"/>
      <c r="H141" s="165"/>
      <c r="M141" s="165"/>
      <c r="N141" s="165"/>
      <c r="AQ141" s="158"/>
      <c r="AR141" s="129"/>
      <c r="AS141" s="10"/>
      <c r="AT141" s="10"/>
      <c r="AU141" s="277"/>
      <c r="AV141" s="10"/>
      <c r="AW141" s="10"/>
      <c r="AX141" s="10"/>
      <c r="AY141" s="10"/>
      <c r="AZ141" s="10"/>
      <c r="BA141" s="10"/>
      <c r="BB141" s="10"/>
      <c r="BC141" s="277"/>
      <c r="BD141" s="10"/>
      <c r="BE141" s="10"/>
      <c r="BF141" s="10"/>
      <c r="BG141" s="10"/>
      <c r="BH141" s="10"/>
      <c r="BI141" s="10"/>
      <c r="BJ141" s="10"/>
      <c r="BK141" s="277"/>
      <c r="BL141" s="10"/>
      <c r="BM141" s="10"/>
      <c r="BN141" s="10"/>
      <c r="BO141" s="10"/>
      <c r="BP141" s="10"/>
      <c r="BQ141" s="10"/>
      <c r="BR141" s="10"/>
      <c r="BS141" s="277"/>
      <c r="BT141" s="10"/>
      <c r="BU141" s="10"/>
      <c r="BV141" s="10"/>
      <c r="BW141" s="10"/>
      <c r="BX141" s="10"/>
      <c r="BY141" s="10"/>
      <c r="BZ141" s="10"/>
      <c r="CA141" s="277"/>
      <c r="CB141" s="10"/>
      <c r="CC141" s="10"/>
    </row>
    <row r="142" spans="1:81" s="140" customFormat="1">
      <c r="A142" s="142"/>
      <c r="B142" s="217"/>
      <c r="C142" s="163"/>
      <c r="D142" s="164"/>
      <c r="H142" s="165"/>
      <c r="M142" s="165"/>
      <c r="N142" s="165"/>
      <c r="AQ142" s="158"/>
      <c r="AR142" s="129"/>
      <c r="AS142" s="10"/>
      <c r="AT142" s="10"/>
      <c r="AU142" s="277"/>
      <c r="AV142" s="10"/>
      <c r="AW142" s="10"/>
      <c r="AX142" s="10"/>
      <c r="AY142" s="10"/>
      <c r="AZ142" s="10"/>
      <c r="BA142" s="10"/>
      <c r="BB142" s="10"/>
      <c r="BC142" s="277"/>
      <c r="BD142" s="10"/>
      <c r="BE142" s="10"/>
      <c r="BF142" s="10"/>
      <c r="BG142" s="10"/>
      <c r="BH142" s="10"/>
      <c r="BI142" s="10"/>
      <c r="BJ142" s="10"/>
      <c r="BK142" s="277"/>
      <c r="BL142" s="10"/>
      <c r="BM142" s="10"/>
      <c r="BN142" s="10"/>
      <c r="BO142" s="10"/>
      <c r="BP142" s="10"/>
      <c r="BQ142" s="10"/>
      <c r="BR142" s="10"/>
      <c r="BS142" s="277"/>
      <c r="BT142" s="10"/>
      <c r="BU142" s="10"/>
      <c r="BV142" s="10"/>
      <c r="BW142" s="10"/>
      <c r="BX142" s="10"/>
      <c r="BY142" s="10"/>
      <c r="BZ142" s="10"/>
      <c r="CA142" s="277"/>
      <c r="CB142" s="10"/>
      <c r="CC142" s="10"/>
    </row>
    <row r="143" spans="1:81" s="140" customFormat="1">
      <c r="A143" s="142"/>
      <c r="B143" s="217"/>
      <c r="C143" s="163"/>
      <c r="D143" s="164"/>
      <c r="H143" s="165"/>
      <c r="M143" s="165"/>
      <c r="N143" s="165"/>
      <c r="AQ143" s="158"/>
      <c r="AR143" s="129"/>
      <c r="AS143" s="10"/>
      <c r="AT143" s="10"/>
      <c r="AU143" s="277"/>
      <c r="AV143" s="10"/>
      <c r="AW143" s="10"/>
      <c r="AX143" s="10"/>
      <c r="AY143" s="10"/>
      <c r="AZ143" s="10"/>
      <c r="BA143" s="10"/>
      <c r="BB143" s="10"/>
      <c r="BC143" s="277"/>
      <c r="BD143" s="10"/>
      <c r="BE143" s="10"/>
      <c r="BF143" s="10"/>
      <c r="BG143" s="10"/>
      <c r="BH143" s="10"/>
      <c r="BI143" s="10"/>
      <c r="BJ143" s="10"/>
      <c r="BK143" s="277"/>
      <c r="BL143" s="10"/>
      <c r="BM143" s="10"/>
      <c r="BN143" s="10"/>
      <c r="BO143" s="10"/>
      <c r="BP143" s="10"/>
      <c r="BQ143" s="10"/>
      <c r="BR143" s="10"/>
      <c r="BS143" s="277"/>
      <c r="BT143" s="10"/>
      <c r="BU143" s="10"/>
      <c r="BV143" s="10"/>
      <c r="BW143" s="10"/>
      <c r="BX143" s="10"/>
      <c r="BY143" s="10"/>
      <c r="BZ143" s="10"/>
      <c r="CA143" s="277"/>
      <c r="CB143" s="10"/>
      <c r="CC143" s="10"/>
    </row>
    <row r="144" spans="1:81" s="140" customFormat="1">
      <c r="A144" s="142"/>
      <c r="B144" s="217"/>
      <c r="C144" s="163"/>
      <c r="D144" s="164"/>
      <c r="H144" s="165"/>
      <c r="M144" s="165"/>
      <c r="N144" s="165"/>
      <c r="AQ144" s="158"/>
      <c r="AR144" s="129"/>
      <c r="AS144" s="10"/>
      <c r="AT144" s="10"/>
      <c r="AU144" s="277"/>
      <c r="AV144" s="10"/>
      <c r="AW144" s="10"/>
      <c r="AX144" s="10"/>
      <c r="AY144" s="10"/>
      <c r="AZ144" s="10"/>
      <c r="BA144" s="10"/>
      <c r="BB144" s="10"/>
      <c r="BC144" s="277"/>
      <c r="BD144" s="10"/>
      <c r="BE144" s="10"/>
      <c r="BF144" s="10"/>
      <c r="BG144" s="10"/>
      <c r="BH144" s="10"/>
      <c r="BI144" s="10"/>
      <c r="BJ144" s="10"/>
      <c r="BK144" s="277"/>
      <c r="BL144" s="10"/>
      <c r="BM144" s="10"/>
      <c r="BN144" s="10"/>
      <c r="BO144" s="10"/>
      <c r="BP144" s="10"/>
      <c r="BQ144" s="10"/>
      <c r="BR144" s="10"/>
      <c r="BS144" s="277"/>
      <c r="BT144" s="10"/>
      <c r="BU144" s="10"/>
      <c r="BV144" s="10"/>
      <c r="BW144" s="10"/>
      <c r="BX144" s="10"/>
      <c r="BY144" s="10"/>
      <c r="BZ144" s="10"/>
      <c r="CA144" s="277"/>
      <c r="CB144" s="10"/>
      <c r="CC144" s="10"/>
    </row>
    <row r="145" spans="1:81" s="140" customFormat="1">
      <c r="A145" s="142"/>
      <c r="B145" s="217"/>
      <c r="C145" s="163"/>
      <c r="D145" s="164"/>
      <c r="H145" s="165"/>
      <c r="M145" s="165"/>
      <c r="N145" s="165"/>
      <c r="AQ145" s="158"/>
      <c r="AR145" s="129"/>
      <c r="AS145" s="10"/>
      <c r="AT145" s="10"/>
      <c r="AU145" s="277"/>
      <c r="AV145" s="10"/>
      <c r="AW145" s="10"/>
      <c r="AX145" s="10"/>
      <c r="AY145" s="10"/>
      <c r="AZ145" s="10"/>
      <c r="BA145" s="10"/>
      <c r="BB145" s="10"/>
      <c r="BC145" s="277"/>
      <c r="BD145" s="10"/>
      <c r="BE145" s="10"/>
      <c r="BF145" s="10"/>
      <c r="BG145" s="10"/>
      <c r="BH145" s="10"/>
      <c r="BI145" s="10"/>
      <c r="BJ145" s="10"/>
      <c r="BK145" s="277"/>
      <c r="BL145" s="10"/>
      <c r="BM145" s="10"/>
      <c r="BN145" s="10"/>
      <c r="BO145" s="10"/>
      <c r="BP145" s="10"/>
      <c r="BQ145" s="10"/>
      <c r="BR145" s="10"/>
      <c r="BS145" s="277"/>
      <c r="BT145" s="10"/>
      <c r="BU145" s="10"/>
      <c r="BV145" s="10"/>
      <c r="BW145" s="10"/>
      <c r="BX145" s="10"/>
      <c r="BY145" s="10"/>
      <c r="BZ145" s="10"/>
      <c r="CA145" s="277"/>
      <c r="CB145" s="10"/>
      <c r="CC145" s="10"/>
    </row>
    <row r="146" spans="1:81" s="140" customFormat="1">
      <c r="A146" s="142"/>
      <c r="B146" s="217"/>
      <c r="C146" s="163"/>
      <c r="D146" s="164"/>
      <c r="H146" s="165"/>
      <c r="M146" s="165"/>
      <c r="N146" s="165"/>
      <c r="AQ146" s="158"/>
      <c r="AR146" s="129"/>
      <c r="AS146" s="10"/>
      <c r="AT146" s="10"/>
      <c r="AU146" s="277"/>
      <c r="AV146" s="10"/>
      <c r="AW146" s="10"/>
      <c r="AX146" s="10"/>
      <c r="AY146" s="10"/>
      <c r="AZ146" s="10"/>
      <c r="BA146" s="10"/>
      <c r="BB146" s="10"/>
      <c r="BC146" s="277"/>
      <c r="BD146" s="10"/>
      <c r="BE146" s="10"/>
      <c r="BF146" s="10"/>
      <c r="BG146" s="10"/>
      <c r="BH146" s="10"/>
      <c r="BI146" s="10"/>
      <c r="BJ146" s="10"/>
      <c r="BK146" s="277"/>
      <c r="BL146" s="10"/>
      <c r="BM146" s="10"/>
      <c r="BN146" s="10"/>
      <c r="BO146" s="10"/>
      <c r="BP146" s="10"/>
      <c r="BQ146" s="10"/>
      <c r="BR146" s="10"/>
      <c r="BS146" s="277"/>
      <c r="BT146" s="10"/>
      <c r="BU146" s="10"/>
      <c r="BV146" s="10"/>
      <c r="BW146" s="10"/>
      <c r="BX146" s="10"/>
      <c r="BY146" s="10"/>
      <c r="BZ146" s="10"/>
      <c r="CA146" s="277"/>
      <c r="CB146" s="10"/>
      <c r="CC146" s="10"/>
    </row>
    <row r="147" spans="1:81" s="140" customFormat="1">
      <c r="A147" s="142"/>
      <c r="B147" s="217"/>
      <c r="C147" s="163"/>
      <c r="D147" s="164"/>
      <c r="H147" s="165"/>
      <c r="M147" s="165"/>
      <c r="N147" s="165"/>
      <c r="AQ147" s="158"/>
      <c r="AR147" s="14"/>
      <c r="AS147" s="2"/>
      <c r="AT147" s="2"/>
      <c r="AU147" s="15"/>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row>
    <row r="148" spans="1:81" s="140" customFormat="1">
      <c r="A148" s="142"/>
      <c r="B148" s="217"/>
      <c r="C148" s="163"/>
      <c r="D148" s="164"/>
      <c r="H148" s="165"/>
      <c r="M148" s="165"/>
      <c r="N148" s="165"/>
      <c r="AQ148" s="158"/>
      <c r="AR148" s="14"/>
      <c r="AS148" s="2"/>
      <c r="AT148" s="2"/>
      <c r="AU148" s="15"/>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row>
    <row r="149" spans="1:81" s="140" customFormat="1">
      <c r="A149" s="142"/>
      <c r="B149" s="217"/>
      <c r="C149" s="163"/>
      <c r="D149" s="164"/>
      <c r="H149" s="165"/>
      <c r="M149" s="165"/>
      <c r="N149" s="165"/>
      <c r="AQ149" s="158"/>
      <c r="AR149" s="14"/>
      <c r="AS149" s="2"/>
      <c r="AT149" s="2"/>
      <c r="AU149" s="15"/>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row>
    <row r="150" spans="1:81" s="140" customFormat="1">
      <c r="A150" s="142"/>
      <c r="B150" s="217"/>
      <c r="C150" s="163"/>
      <c r="D150" s="164"/>
      <c r="H150" s="165"/>
      <c r="M150" s="165"/>
      <c r="N150" s="165"/>
      <c r="AQ150" s="158"/>
      <c r="AR150" s="14"/>
      <c r="AS150" s="2"/>
      <c r="AT150" s="2"/>
      <c r="AU150" s="15"/>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row>
    <row r="151" spans="1:81" s="140" customFormat="1">
      <c r="A151" s="142"/>
      <c r="B151" s="217"/>
      <c r="C151" s="163"/>
      <c r="D151" s="164"/>
      <c r="H151" s="165"/>
      <c r="M151" s="165"/>
      <c r="N151" s="165"/>
      <c r="AQ151" s="158"/>
      <c r="AR151" s="14"/>
      <c r="AS151" s="2"/>
      <c r="AT151" s="2"/>
      <c r="AU151" s="15"/>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row>
    <row r="152" spans="1:81" s="140" customFormat="1">
      <c r="A152" s="142"/>
      <c r="B152" s="217"/>
      <c r="C152" s="163"/>
      <c r="D152" s="164"/>
      <c r="H152" s="165"/>
      <c r="M152" s="165"/>
      <c r="N152" s="165"/>
      <c r="AQ152" s="158"/>
      <c r="AR152" s="14"/>
      <c r="AS152" s="2"/>
      <c r="AT152" s="2"/>
      <c r="AU152" s="15"/>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row>
    <row r="153" spans="1:81" s="140" customFormat="1">
      <c r="A153" s="142"/>
      <c r="B153" s="217"/>
      <c r="C153" s="163"/>
      <c r="D153" s="164"/>
      <c r="H153" s="165"/>
      <c r="M153" s="165"/>
      <c r="N153" s="165"/>
      <c r="AQ153" s="158"/>
      <c r="AR153" s="14"/>
      <c r="AS153" s="2"/>
      <c r="AT153" s="2"/>
      <c r="AU153" s="15"/>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row>
    <row r="154" spans="1:81" s="140" customFormat="1">
      <c r="A154" s="142"/>
      <c r="B154" s="217"/>
      <c r="C154" s="163"/>
      <c r="D154" s="164"/>
      <c r="H154" s="165"/>
      <c r="M154" s="165"/>
      <c r="N154" s="165"/>
      <c r="AQ154" s="158"/>
      <c r="AR154" s="14"/>
      <c r="AS154" s="2"/>
      <c r="AT154" s="2"/>
      <c r="AU154" s="15"/>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row>
    <row r="155" spans="1:81" s="140" customFormat="1">
      <c r="A155" s="142"/>
      <c r="B155" s="217"/>
      <c r="C155" s="163"/>
      <c r="D155" s="164"/>
      <c r="H155" s="165"/>
      <c r="M155" s="165"/>
      <c r="N155" s="165"/>
      <c r="AQ155" s="158"/>
      <c r="AR155" s="14"/>
      <c r="AS155" s="2"/>
      <c r="AT155" s="2"/>
      <c r="AU155" s="15"/>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row>
    <row r="156" spans="1:81" s="140" customFormat="1">
      <c r="A156" s="142"/>
      <c r="B156" s="217"/>
      <c r="C156" s="163"/>
      <c r="D156" s="164"/>
      <c r="H156" s="165"/>
      <c r="M156" s="165"/>
      <c r="N156" s="165"/>
      <c r="AQ156" s="158"/>
      <c r="AR156" s="14"/>
      <c r="AS156" s="2"/>
      <c r="AT156" s="2"/>
      <c r="AU156" s="15"/>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row>
    <row r="157" spans="1:81" s="140" customFormat="1">
      <c r="A157" s="142"/>
      <c r="B157" s="217"/>
      <c r="C157" s="163"/>
      <c r="D157" s="164"/>
      <c r="H157" s="165"/>
      <c r="M157" s="165"/>
      <c r="N157" s="165"/>
      <c r="AQ157" s="158"/>
      <c r="AR157" s="14"/>
      <c r="AS157" s="2"/>
      <c r="AT157" s="2"/>
      <c r="AU157" s="15"/>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row>
    <row r="158" spans="1:81" s="140" customFormat="1">
      <c r="A158" s="142"/>
      <c r="B158" s="217"/>
      <c r="C158" s="163"/>
      <c r="D158" s="164"/>
      <c r="H158" s="165"/>
      <c r="M158" s="165"/>
      <c r="N158" s="165"/>
      <c r="AQ158" s="158"/>
      <c r="AR158" s="14"/>
      <c r="AS158" s="2"/>
      <c r="AT158" s="2"/>
      <c r="AU158" s="15"/>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row>
    <row r="159" spans="1:81" s="140" customFormat="1">
      <c r="A159" s="142"/>
      <c r="B159" s="217"/>
      <c r="C159" s="163"/>
      <c r="D159" s="164"/>
      <c r="H159" s="165"/>
      <c r="M159" s="165"/>
      <c r="N159" s="165"/>
      <c r="AQ159" s="158"/>
      <c r="AR159" s="14"/>
      <c r="AS159" s="2"/>
      <c r="AT159" s="2"/>
      <c r="AU159" s="15"/>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row>
    <row r="160" spans="1:81" s="140" customFormat="1">
      <c r="A160" s="142"/>
      <c r="B160" s="217"/>
      <c r="C160" s="163"/>
      <c r="D160" s="164"/>
      <c r="H160" s="165"/>
      <c r="M160" s="165"/>
      <c r="N160" s="165"/>
      <c r="AQ160" s="158"/>
      <c r="AR160" s="14"/>
      <c r="AS160" s="2"/>
      <c r="AT160" s="2"/>
      <c r="AU160" s="15"/>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row>
    <row r="161" spans="1:81" s="140" customFormat="1">
      <c r="A161" s="142"/>
      <c r="B161" s="217"/>
      <c r="C161" s="163"/>
      <c r="D161" s="164"/>
      <c r="H161" s="165"/>
      <c r="M161" s="165"/>
      <c r="N161" s="165"/>
      <c r="AQ161" s="158"/>
      <c r="AR161" s="14"/>
      <c r="AS161" s="2"/>
      <c r="AT161" s="2"/>
      <c r="AU161" s="15"/>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row>
    <row r="162" spans="1:81" s="140" customFormat="1">
      <c r="A162" s="142"/>
      <c r="B162" s="217"/>
      <c r="C162" s="163"/>
      <c r="D162" s="164"/>
      <c r="H162" s="165"/>
      <c r="M162" s="165"/>
      <c r="N162" s="165"/>
      <c r="AQ162" s="158"/>
      <c r="AR162" s="14"/>
      <c r="AS162" s="2"/>
      <c r="AT162" s="2"/>
      <c r="AU162" s="15"/>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row>
    <row r="163" spans="1:81" s="140" customFormat="1">
      <c r="A163" s="142"/>
      <c r="B163" s="217"/>
      <c r="C163" s="163"/>
      <c r="D163" s="164"/>
      <c r="H163" s="165"/>
      <c r="M163" s="165"/>
      <c r="N163" s="165"/>
      <c r="AQ163" s="158"/>
      <c r="AR163" s="14"/>
      <c r="AS163" s="2"/>
      <c r="AT163" s="2"/>
      <c r="AU163" s="15"/>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row>
    <row r="164" spans="1:81" s="140" customFormat="1">
      <c r="A164" s="142"/>
      <c r="B164" s="217"/>
      <c r="C164" s="163"/>
      <c r="D164" s="164"/>
      <c r="H164" s="165"/>
      <c r="M164" s="165"/>
      <c r="N164" s="165"/>
      <c r="AQ164" s="158"/>
      <c r="AR164" s="14"/>
      <c r="AS164" s="2"/>
      <c r="AT164" s="2"/>
      <c r="AU164" s="15"/>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row>
    <row r="165" spans="1:81" s="140" customFormat="1">
      <c r="A165" s="142"/>
      <c r="B165" s="217"/>
      <c r="C165" s="163"/>
      <c r="D165" s="164"/>
      <c r="H165" s="165"/>
      <c r="M165" s="165"/>
      <c r="N165" s="165"/>
      <c r="AQ165" s="158"/>
      <c r="AR165" s="14"/>
      <c r="AS165" s="2"/>
      <c r="AT165" s="2"/>
      <c r="AU165" s="15"/>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row>
    <row r="166" spans="1:81" s="140" customFormat="1">
      <c r="A166" s="142"/>
      <c r="B166" s="217"/>
      <c r="C166" s="163"/>
      <c r="D166" s="164"/>
      <c r="H166" s="165"/>
      <c r="M166" s="165"/>
      <c r="N166" s="165"/>
      <c r="AQ166" s="158"/>
      <c r="AR166" s="14"/>
      <c r="AS166" s="2"/>
      <c r="AT166" s="2"/>
      <c r="AU166" s="15"/>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row>
    <row r="167" spans="1:81" s="140" customFormat="1">
      <c r="A167" s="142"/>
      <c r="B167" s="217"/>
      <c r="C167" s="163"/>
      <c r="D167" s="164"/>
      <c r="H167" s="165"/>
      <c r="M167" s="165"/>
      <c r="N167" s="165"/>
      <c r="AQ167" s="158"/>
      <c r="AR167" s="14"/>
      <c r="AS167" s="2"/>
      <c r="AT167" s="2"/>
      <c r="AU167" s="15"/>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row>
    <row r="168" spans="1:81" s="140" customFormat="1">
      <c r="A168" s="142"/>
      <c r="B168" s="217"/>
      <c r="C168" s="163"/>
      <c r="D168" s="164"/>
      <c r="H168" s="165"/>
      <c r="M168" s="165"/>
      <c r="N168" s="165"/>
      <c r="AQ168" s="158"/>
      <c r="AR168" s="14"/>
      <c r="AS168" s="2"/>
      <c r="AT168" s="2"/>
      <c r="AU168" s="15"/>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row>
    <row r="169" spans="1:81" s="140" customFormat="1">
      <c r="A169" s="142"/>
      <c r="B169" s="217"/>
      <c r="C169" s="163"/>
      <c r="D169" s="164"/>
      <c r="H169" s="165"/>
      <c r="M169" s="165"/>
      <c r="N169" s="165"/>
      <c r="AQ169" s="158"/>
      <c r="AR169" s="14"/>
      <c r="AS169" s="2"/>
      <c r="AT169" s="2"/>
      <c r="AU169" s="15"/>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row>
    <row r="170" spans="1:81" s="140" customFormat="1">
      <c r="A170" s="142"/>
      <c r="B170" s="217"/>
      <c r="C170" s="163"/>
      <c r="D170" s="164"/>
      <c r="H170" s="165"/>
      <c r="M170" s="165"/>
      <c r="N170" s="165"/>
      <c r="AQ170" s="158"/>
      <c r="AR170" s="14"/>
      <c r="AS170" s="2"/>
      <c r="AT170" s="2"/>
      <c r="AU170" s="15"/>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row>
    <row r="171" spans="1:81" s="140" customFormat="1">
      <c r="A171" s="142"/>
      <c r="B171" s="217"/>
      <c r="C171" s="163"/>
      <c r="D171" s="164"/>
      <c r="H171" s="165"/>
      <c r="M171" s="165"/>
      <c r="N171" s="165"/>
      <c r="AQ171" s="158"/>
      <c r="AR171" s="14"/>
      <c r="AS171" s="2"/>
      <c r="AT171" s="2"/>
      <c r="AU171" s="15"/>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row>
    <row r="172" spans="1:81" s="140" customFormat="1">
      <c r="A172" s="142"/>
      <c r="B172" s="217"/>
      <c r="C172" s="163"/>
      <c r="D172" s="164"/>
      <c r="H172" s="165"/>
      <c r="M172" s="165"/>
      <c r="N172" s="165"/>
      <c r="AQ172" s="158"/>
      <c r="AR172" s="14"/>
      <c r="AS172" s="2"/>
      <c r="AT172" s="2"/>
      <c r="AU172" s="15"/>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row>
    <row r="173" spans="1:81" s="140" customFormat="1">
      <c r="A173" s="142"/>
      <c r="B173" s="217"/>
      <c r="C173" s="163"/>
      <c r="D173" s="164"/>
      <c r="H173" s="165"/>
      <c r="M173" s="165"/>
      <c r="N173" s="165"/>
      <c r="AQ173" s="158"/>
      <c r="AR173" s="14"/>
      <c r="AS173" s="2"/>
      <c r="AT173" s="2"/>
      <c r="AU173" s="15"/>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row>
    <row r="174" spans="1:81" s="140" customFormat="1">
      <c r="A174" s="142"/>
      <c r="B174" s="217"/>
      <c r="C174" s="163"/>
      <c r="D174" s="164"/>
      <c r="H174" s="165"/>
      <c r="M174" s="165"/>
      <c r="N174" s="165"/>
      <c r="AQ174" s="158"/>
      <c r="AR174" s="14"/>
      <c r="AS174" s="2"/>
      <c r="AT174" s="2"/>
      <c r="AU174" s="15"/>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row>
    <row r="175" spans="1:81" s="140" customFormat="1">
      <c r="A175" s="142"/>
      <c r="B175" s="217"/>
      <c r="C175" s="163"/>
      <c r="D175" s="164"/>
      <c r="H175" s="165"/>
      <c r="M175" s="165"/>
      <c r="N175" s="165"/>
      <c r="AQ175" s="158"/>
      <c r="AR175" s="14"/>
      <c r="AS175" s="2"/>
      <c r="AT175" s="2"/>
      <c r="AU175" s="15"/>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row>
    <row r="176" spans="1:81" s="140" customFormat="1">
      <c r="A176" s="142"/>
      <c r="B176" s="217"/>
      <c r="C176" s="163"/>
      <c r="D176" s="164"/>
      <c r="H176" s="165"/>
      <c r="M176" s="165"/>
      <c r="N176" s="165"/>
      <c r="AQ176" s="158"/>
      <c r="AR176" s="14"/>
      <c r="AS176" s="2"/>
      <c r="AT176" s="2"/>
      <c r="AU176" s="15"/>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row>
    <row r="177" spans="1:81" s="140" customFormat="1">
      <c r="A177" s="142"/>
      <c r="B177" s="217"/>
      <c r="C177" s="163"/>
      <c r="D177" s="164"/>
      <c r="H177" s="165"/>
      <c r="M177" s="165"/>
      <c r="N177" s="165"/>
      <c r="AQ177" s="158"/>
      <c r="AR177" s="14"/>
      <c r="AS177" s="2"/>
      <c r="AT177" s="2"/>
      <c r="AU177" s="15"/>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row>
    <row r="178" spans="1:81" s="140" customFormat="1">
      <c r="A178" s="142"/>
      <c r="B178" s="217"/>
      <c r="C178" s="163"/>
      <c r="D178" s="164"/>
      <c r="H178" s="165"/>
      <c r="M178" s="165"/>
      <c r="N178" s="165"/>
      <c r="AQ178" s="158"/>
      <c r="AR178" s="14"/>
      <c r="AS178" s="2"/>
      <c r="AT178" s="2"/>
      <c r="AU178" s="15"/>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row>
    <row r="179" spans="1:81" s="140" customFormat="1">
      <c r="A179" s="142"/>
      <c r="B179" s="217"/>
      <c r="C179" s="163"/>
      <c r="D179" s="164"/>
      <c r="H179" s="165"/>
      <c r="M179" s="165"/>
      <c r="N179" s="165"/>
      <c r="AQ179" s="158"/>
      <c r="AR179" s="14"/>
      <c r="AS179" s="2"/>
      <c r="AT179" s="2"/>
      <c r="AU179" s="15"/>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row>
    <row r="180" spans="1:81" s="140" customFormat="1">
      <c r="A180" s="142"/>
      <c r="B180" s="217"/>
      <c r="C180" s="163"/>
      <c r="D180" s="164"/>
      <c r="H180" s="165"/>
      <c r="M180" s="165"/>
      <c r="N180" s="165"/>
      <c r="AQ180" s="158"/>
      <c r="AR180" s="14"/>
      <c r="AS180" s="2"/>
      <c r="AT180" s="2"/>
      <c r="AU180" s="15"/>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row>
    <row r="181" spans="1:81" s="140" customFormat="1">
      <c r="A181" s="142"/>
      <c r="B181" s="217"/>
      <c r="C181" s="163"/>
      <c r="D181" s="164"/>
      <c r="H181" s="165"/>
      <c r="M181" s="165"/>
      <c r="N181" s="165"/>
      <c r="AQ181" s="158"/>
      <c r="AR181" s="14"/>
      <c r="AS181" s="2"/>
      <c r="AT181" s="2"/>
      <c r="AU181" s="15"/>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row>
    <row r="182" spans="1:81" s="140" customFormat="1">
      <c r="A182" s="142"/>
      <c r="B182" s="217"/>
      <c r="C182" s="163"/>
      <c r="D182" s="164"/>
      <c r="H182" s="165"/>
      <c r="M182" s="165"/>
      <c r="N182" s="165"/>
      <c r="AQ182" s="158"/>
      <c r="AR182" s="14"/>
      <c r="AS182" s="2"/>
      <c r="AT182" s="2"/>
      <c r="AU182" s="15"/>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row>
    <row r="183" spans="1:81" s="140" customFormat="1">
      <c r="A183" s="142"/>
      <c r="B183" s="217"/>
      <c r="C183" s="163"/>
      <c r="D183" s="164"/>
      <c r="H183" s="165"/>
      <c r="M183" s="165"/>
      <c r="N183" s="165"/>
      <c r="AQ183" s="158"/>
      <c r="AR183" s="14"/>
      <c r="AS183" s="2"/>
      <c r="AT183" s="2"/>
      <c r="AU183" s="15"/>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row>
    <row r="184" spans="1:81" s="140" customFormat="1">
      <c r="A184" s="142"/>
      <c r="B184" s="217"/>
      <c r="C184" s="163"/>
      <c r="D184" s="164"/>
      <c r="H184" s="165"/>
      <c r="M184" s="165"/>
      <c r="N184" s="165"/>
      <c r="AQ184" s="158"/>
      <c r="AR184" s="14"/>
      <c r="AS184" s="2"/>
      <c r="AT184" s="2"/>
      <c r="AU184" s="15"/>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row>
    <row r="185" spans="1:81" s="140" customFormat="1">
      <c r="A185" s="142"/>
      <c r="B185" s="217"/>
      <c r="C185" s="163"/>
      <c r="D185" s="164"/>
      <c r="H185" s="165"/>
      <c r="M185" s="165"/>
      <c r="N185" s="165"/>
      <c r="AQ185" s="158"/>
      <c r="AR185" s="14"/>
      <c r="AS185" s="2"/>
      <c r="AT185" s="2"/>
      <c r="AU185" s="15"/>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row>
    <row r="186" spans="1:81" s="140" customFormat="1">
      <c r="A186" s="142"/>
      <c r="B186" s="217"/>
      <c r="C186" s="163"/>
      <c r="D186" s="164"/>
      <c r="H186" s="165"/>
      <c r="M186" s="165"/>
      <c r="N186" s="165"/>
      <c r="AQ186" s="158"/>
      <c r="AR186" s="14"/>
      <c r="AS186" s="2"/>
      <c r="AT186" s="2"/>
      <c r="AU186" s="15"/>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row>
    <row r="187" spans="1:81" s="140" customFormat="1">
      <c r="A187" s="142"/>
      <c r="B187" s="217"/>
      <c r="C187" s="163"/>
      <c r="D187" s="164"/>
      <c r="H187" s="165"/>
      <c r="M187" s="165"/>
      <c r="N187" s="165"/>
      <c r="AQ187" s="158"/>
      <c r="AR187" s="14"/>
      <c r="AS187" s="2"/>
      <c r="AT187" s="2"/>
      <c r="AU187" s="15"/>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row>
    <row r="188" spans="1:81" s="140" customFormat="1">
      <c r="A188" s="142"/>
      <c r="B188" s="217"/>
      <c r="C188" s="163"/>
      <c r="D188" s="164"/>
      <c r="H188" s="165"/>
      <c r="M188" s="165"/>
      <c r="N188" s="165"/>
      <c r="AQ188" s="158"/>
      <c r="AR188" s="14"/>
      <c r="AS188" s="2"/>
      <c r="AT188" s="2"/>
      <c r="AU188" s="15"/>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row>
    <row r="189" spans="1:81" s="140" customFormat="1">
      <c r="A189" s="142"/>
      <c r="B189" s="217"/>
      <c r="C189" s="163"/>
      <c r="D189" s="164"/>
      <c r="H189" s="165"/>
      <c r="M189" s="165"/>
      <c r="N189" s="165"/>
      <c r="AQ189" s="158"/>
      <c r="AR189" s="14"/>
      <c r="AS189" s="2"/>
      <c r="AT189" s="2"/>
      <c r="AU189" s="15"/>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row>
    <row r="190" spans="1:81" s="140" customFormat="1">
      <c r="A190" s="142"/>
      <c r="B190" s="217"/>
      <c r="C190" s="163"/>
      <c r="D190" s="164"/>
      <c r="H190" s="165"/>
      <c r="M190" s="165"/>
      <c r="N190" s="165"/>
      <c r="AQ190" s="158"/>
      <c r="AR190" s="14"/>
      <c r="AS190" s="2"/>
      <c r="AT190" s="2"/>
      <c r="AU190" s="15"/>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row>
    <row r="191" spans="1:81" s="140" customFormat="1">
      <c r="A191" s="142"/>
      <c r="B191" s="217"/>
      <c r="C191" s="163"/>
      <c r="D191" s="164"/>
      <c r="H191" s="165"/>
      <c r="M191" s="165"/>
      <c r="N191" s="165"/>
      <c r="AQ191" s="158"/>
      <c r="AR191" s="14"/>
      <c r="AS191" s="2"/>
      <c r="AT191" s="2"/>
      <c r="AU191" s="15"/>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row>
    <row r="192" spans="1:81" s="140" customFormat="1">
      <c r="A192" s="142"/>
      <c r="B192" s="217"/>
      <c r="C192" s="163"/>
      <c r="D192" s="164"/>
      <c r="H192" s="165"/>
      <c r="M192" s="165"/>
      <c r="N192" s="165"/>
      <c r="AQ192" s="158"/>
      <c r="AR192" s="14"/>
      <c r="AS192" s="2"/>
      <c r="AT192" s="2"/>
      <c r="AU192" s="15"/>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row>
    <row r="193" spans="1:81" s="140" customFormat="1">
      <c r="A193" s="142"/>
      <c r="B193" s="217"/>
      <c r="C193" s="163"/>
      <c r="D193" s="164"/>
      <c r="H193" s="165"/>
      <c r="M193" s="165"/>
      <c r="N193" s="165"/>
      <c r="AQ193" s="158"/>
      <c r="AR193" s="14"/>
      <c r="AS193" s="2"/>
      <c r="AT193" s="2"/>
      <c r="AU193" s="15"/>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row>
    <row r="194" spans="1:81" s="140" customFormat="1">
      <c r="A194" s="142"/>
      <c r="B194" s="217"/>
      <c r="C194" s="163"/>
      <c r="D194" s="164"/>
      <c r="H194" s="165"/>
      <c r="M194" s="165"/>
      <c r="N194" s="165"/>
      <c r="AQ194" s="158"/>
      <c r="AR194" s="14"/>
      <c r="AS194" s="2"/>
      <c r="AT194" s="2"/>
      <c r="AU194" s="15"/>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row>
    <row r="195" spans="1:81" s="140" customFormat="1">
      <c r="A195" s="142"/>
      <c r="B195" s="217"/>
      <c r="C195" s="163"/>
      <c r="D195" s="164"/>
      <c r="H195" s="165"/>
      <c r="M195" s="165"/>
      <c r="N195" s="165"/>
      <c r="AQ195" s="158"/>
      <c r="AR195" s="14"/>
      <c r="AS195" s="2"/>
      <c r="AT195" s="2"/>
      <c r="AU195" s="15"/>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row>
    <row r="196" spans="1:81" s="140" customFormat="1">
      <c r="A196" s="142"/>
      <c r="B196" s="217"/>
      <c r="C196" s="163"/>
      <c r="D196" s="164"/>
      <c r="H196" s="165"/>
      <c r="M196" s="165"/>
      <c r="N196" s="165"/>
      <c r="AQ196" s="158"/>
      <c r="AR196" s="14"/>
      <c r="AS196" s="2"/>
      <c r="AT196" s="2"/>
      <c r="AU196" s="15"/>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row>
    <row r="197" spans="1:81" s="140" customFormat="1">
      <c r="A197" s="142"/>
      <c r="B197" s="217"/>
      <c r="C197" s="163"/>
      <c r="D197" s="164"/>
      <c r="H197" s="165"/>
      <c r="M197" s="165"/>
      <c r="N197" s="165"/>
      <c r="AQ197" s="158"/>
      <c r="AR197" s="14"/>
      <c r="AS197" s="2"/>
      <c r="AT197" s="2"/>
      <c r="AU197" s="15"/>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row>
    <row r="198" spans="1:81" s="140" customFormat="1">
      <c r="A198" s="142"/>
      <c r="B198" s="217"/>
      <c r="C198" s="163"/>
      <c r="D198" s="164"/>
      <c r="H198" s="165"/>
      <c r="M198" s="165"/>
      <c r="N198" s="165"/>
      <c r="AQ198" s="158"/>
      <c r="AR198" s="14"/>
      <c r="AS198" s="2"/>
      <c r="AT198" s="2"/>
      <c r="AU198" s="15"/>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row>
    <row r="199" spans="1:81" s="140" customFormat="1">
      <c r="A199" s="142"/>
      <c r="B199" s="217"/>
      <c r="C199" s="163"/>
      <c r="D199" s="164"/>
      <c r="H199" s="165"/>
      <c r="M199" s="165"/>
      <c r="N199" s="165"/>
      <c r="AQ199" s="158"/>
      <c r="AR199" s="14"/>
      <c r="AS199" s="2"/>
      <c r="AT199" s="2"/>
      <c r="AU199" s="15"/>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row>
    <row r="200" spans="1:81" s="140" customFormat="1">
      <c r="A200" s="142"/>
      <c r="B200" s="217"/>
      <c r="C200" s="163"/>
      <c r="D200" s="164"/>
      <c r="H200" s="165"/>
      <c r="M200" s="165"/>
      <c r="N200" s="165"/>
      <c r="AQ200" s="158"/>
      <c r="AR200" s="14"/>
      <c r="AS200" s="2"/>
      <c r="AT200" s="2"/>
      <c r="AU200" s="15"/>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row>
    <row r="201" spans="1:81" s="140" customFormat="1">
      <c r="A201" s="142"/>
      <c r="B201" s="217"/>
      <c r="C201" s="163"/>
      <c r="D201" s="164"/>
      <c r="H201" s="165"/>
      <c r="M201" s="165"/>
      <c r="N201" s="165"/>
      <c r="AQ201" s="158"/>
      <c r="AR201" s="14"/>
      <c r="AS201" s="2"/>
      <c r="AT201" s="2"/>
      <c r="AU201" s="15"/>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row>
    <row r="202" spans="1:81" s="140" customFormat="1">
      <c r="A202" s="142"/>
      <c r="B202" s="217"/>
      <c r="C202" s="163"/>
      <c r="D202" s="164"/>
      <c r="H202" s="165"/>
      <c r="M202" s="165"/>
      <c r="N202" s="165"/>
      <c r="AQ202" s="158"/>
      <c r="AR202" s="14"/>
      <c r="AS202" s="2"/>
      <c r="AT202" s="2"/>
      <c r="AU202" s="15"/>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row>
    <row r="203" spans="1:81" s="140" customFormat="1">
      <c r="A203" s="142"/>
      <c r="B203" s="217"/>
      <c r="C203" s="163"/>
      <c r="D203" s="164"/>
      <c r="H203" s="165"/>
      <c r="M203" s="165"/>
      <c r="N203" s="165"/>
      <c r="AQ203" s="158"/>
      <c r="AR203" s="14"/>
      <c r="AS203" s="2"/>
      <c r="AT203" s="2"/>
      <c r="AU203" s="15"/>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row>
    <row r="204" spans="1:81" s="140" customFormat="1">
      <c r="A204" s="142"/>
      <c r="B204" s="217"/>
      <c r="C204" s="163"/>
      <c r="D204" s="164"/>
      <c r="H204" s="165"/>
      <c r="M204" s="165"/>
      <c r="N204" s="165"/>
      <c r="AQ204" s="158"/>
      <c r="AR204" s="14"/>
      <c r="AS204" s="2"/>
      <c r="AT204" s="2"/>
      <c r="AU204" s="15"/>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row>
    <row r="205" spans="1:81" s="140" customFormat="1">
      <c r="A205" s="142"/>
      <c r="B205" s="217"/>
      <c r="C205" s="163"/>
      <c r="D205" s="164"/>
      <c r="H205" s="165"/>
      <c r="M205" s="165"/>
      <c r="N205" s="165"/>
      <c r="AQ205" s="158"/>
      <c r="AR205" s="14"/>
      <c r="AS205" s="2"/>
      <c r="AT205" s="2"/>
      <c r="AU205" s="15"/>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row>
    <row r="206" spans="1:81" s="140" customFormat="1">
      <c r="A206" s="142"/>
      <c r="B206" s="217"/>
      <c r="C206" s="163"/>
      <c r="D206" s="164"/>
      <c r="H206" s="165"/>
      <c r="M206" s="165"/>
      <c r="N206" s="165"/>
      <c r="AQ206" s="158"/>
      <c r="AR206" s="14"/>
      <c r="AS206" s="2"/>
      <c r="AT206" s="2"/>
      <c r="AU206" s="15"/>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row>
    <row r="207" spans="1:81" s="140" customFormat="1">
      <c r="A207" s="142"/>
      <c r="B207" s="217"/>
      <c r="C207" s="163"/>
      <c r="D207" s="164"/>
      <c r="H207" s="165"/>
      <c r="M207" s="165"/>
      <c r="N207" s="165"/>
      <c r="AQ207" s="158"/>
      <c r="AR207" s="14"/>
      <c r="AS207" s="2"/>
      <c r="AT207" s="2"/>
      <c r="AU207" s="15"/>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row>
    <row r="208" spans="1:81" s="140" customFormat="1">
      <c r="A208" s="142"/>
      <c r="B208" s="217"/>
      <c r="C208" s="163"/>
      <c r="D208" s="164"/>
      <c r="H208" s="165"/>
      <c r="M208" s="165"/>
      <c r="N208" s="165"/>
      <c r="AQ208" s="158"/>
      <c r="AR208" s="14"/>
      <c r="AS208" s="2"/>
      <c r="AT208" s="2"/>
      <c r="AU208" s="15"/>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row>
    <row r="209" spans="1:81" s="140" customFormat="1">
      <c r="A209" s="142"/>
      <c r="B209" s="217"/>
      <c r="C209" s="163"/>
      <c r="D209" s="164"/>
      <c r="H209" s="165"/>
      <c r="M209" s="165"/>
      <c r="N209" s="165"/>
      <c r="AQ209" s="158"/>
      <c r="AR209" s="14"/>
      <c r="AS209" s="2"/>
      <c r="AT209" s="2"/>
      <c r="AU209" s="15"/>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row>
    <row r="210" spans="1:81" s="140" customFormat="1">
      <c r="A210" s="142"/>
      <c r="B210" s="217"/>
      <c r="C210" s="163"/>
      <c r="D210" s="164"/>
      <c r="H210" s="165"/>
      <c r="M210" s="165"/>
      <c r="N210" s="165"/>
      <c r="AQ210" s="158"/>
      <c r="AR210" s="14"/>
      <c r="AS210" s="2"/>
      <c r="AT210" s="2"/>
      <c r="AU210" s="15"/>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row>
    <row r="211" spans="1:81" s="140" customFormat="1">
      <c r="A211" s="142"/>
      <c r="B211" s="217"/>
      <c r="C211" s="163"/>
      <c r="D211" s="164"/>
      <c r="H211" s="165"/>
      <c r="M211" s="165"/>
      <c r="N211" s="165"/>
      <c r="AQ211" s="158"/>
      <c r="AR211" s="14"/>
      <c r="AS211" s="2"/>
      <c r="AT211" s="2"/>
      <c r="AU211" s="15"/>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row>
    <row r="212" spans="1:81" s="140" customFormat="1">
      <c r="A212" s="142"/>
      <c r="B212" s="217"/>
      <c r="C212" s="163"/>
      <c r="D212" s="164"/>
      <c r="H212" s="165"/>
      <c r="M212" s="165"/>
      <c r="N212" s="165"/>
      <c r="AQ212" s="158"/>
      <c r="AR212" s="14"/>
      <c r="AS212" s="2"/>
      <c r="AT212" s="2"/>
      <c r="AU212" s="15"/>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row>
    <row r="213" spans="1:81" s="140" customFormat="1">
      <c r="A213" s="142"/>
      <c r="B213" s="217"/>
      <c r="C213" s="163"/>
      <c r="D213" s="164"/>
      <c r="H213" s="165"/>
      <c r="M213" s="165"/>
      <c r="N213" s="165"/>
      <c r="AQ213" s="158"/>
      <c r="AR213" s="14"/>
      <c r="AS213" s="2"/>
      <c r="AT213" s="2"/>
      <c r="AU213" s="15"/>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row>
    <row r="214" spans="1:81" s="140" customFormat="1">
      <c r="A214" s="142"/>
      <c r="B214" s="217"/>
      <c r="C214" s="163"/>
      <c r="D214" s="164"/>
      <c r="H214" s="165"/>
      <c r="M214" s="165"/>
      <c r="N214" s="165"/>
      <c r="AQ214" s="158"/>
      <c r="AR214" s="14"/>
      <c r="AS214" s="2"/>
      <c r="AT214" s="2"/>
      <c r="AU214" s="15"/>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row>
    <row r="215" spans="1:81" s="140" customFormat="1">
      <c r="A215" s="142"/>
      <c r="B215" s="217"/>
      <c r="C215" s="163"/>
      <c r="D215" s="164"/>
      <c r="H215" s="165"/>
      <c r="M215" s="165"/>
      <c r="N215" s="165"/>
      <c r="AQ215" s="158"/>
      <c r="AR215" s="14"/>
      <c r="AS215" s="2"/>
      <c r="AT215" s="2"/>
      <c r="AU215" s="15"/>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row>
    <row r="216" spans="1:81" s="140" customFormat="1">
      <c r="A216" s="142"/>
      <c r="B216" s="217"/>
      <c r="C216" s="163"/>
      <c r="D216" s="164"/>
      <c r="H216" s="165"/>
      <c r="M216" s="165"/>
      <c r="N216" s="165"/>
      <c r="AQ216" s="158"/>
      <c r="AR216" s="14"/>
      <c r="AS216" s="2"/>
      <c r="AT216" s="2"/>
      <c r="AU216" s="15"/>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row>
    <row r="217" spans="1:81" s="140" customFormat="1">
      <c r="A217" s="142"/>
      <c r="B217" s="217"/>
      <c r="C217" s="163"/>
      <c r="D217" s="164"/>
      <c r="H217" s="165"/>
      <c r="M217" s="165"/>
      <c r="N217" s="165"/>
      <c r="AQ217" s="158"/>
      <c r="AR217" s="14"/>
      <c r="AS217" s="2"/>
      <c r="AT217" s="2"/>
      <c r="AU217" s="15"/>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row>
    <row r="218" spans="1:81" s="140" customFormat="1">
      <c r="A218" s="142"/>
      <c r="B218" s="217"/>
      <c r="C218" s="163"/>
      <c r="D218" s="164"/>
      <c r="H218" s="165"/>
      <c r="M218" s="165"/>
      <c r="N218" s="165"/>
      <c r="AQ218" s="158"/>
      <c r="AR218" s="14"/>
      <c r="AS218" s="2"/>
      <c r="AT218" s="2"/>
      <c r="AU218" s="15"/>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row>
    <row r="219" spans="1:81" s="140" customFormat="1">
      <c r="A219" s="142"/>
      <c r="B219" s="217"/>
      <c r="C219" s="163"/>
      <c r="D219" s="164"/>
      <c r="H219" s="165"/>
      <c r="M219" s="165"/>
      <c r="N219" s="165"/>
      <c r="AQ219" s="158"/>
      <c r="AR219" s="14"/>
      <c r="AS219" s="2"/>
      <c r="AT219" s="2"/>
      <c r="AU219" s="15"/>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row>
    <row r="220" spans="1:81" s="140" customFormat="1">
      <c r="A220" s="142"/>
      <c r="B220" s="217"/>
      <c r="C220" s="163"/>
      <c r="D220" s="164"/>
      <c r="H220" s="165"/>
      <c r="M220" s="165"/>
      <c r="N220" s="165"/>
      <c r="AQ220" s="158"/>
      <c r="AR220" s="14"/>
      <c r="AS220" s="2"/>
      <c r="AT220" s="2"/>
      <c r="AU220" s="15"/>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row>
    <row r="221" spans="1:81" s="140" customFormat="1">
      <c r="A221" s="142"/>
      <c r="B221" s="217"/>
      <c r="C221" s="163"/>
      <c r="D221" s="164"/>
      <c r="H221" s="165"/>
      <c r="M221" s="165"/>
      <c r="N221" s="165"/>
      <c r="AQ221" s="158"/>
      <c r="AR221" s="14"/>
      <c r="AS221" s="2"/>
      <c r="AT221" s="2"/>
      <c r="AU221" s="15"/>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row>
    <row r="222" spans="1:81" s="140" customFormat="1">
      <c r="A222" s="142"/>
      <c r="B222" s="217"/>
      <c r="C222" s="163"/>
      <c r="D222" s="164"/>
      <c r="H222" s="165"/>
      <c r="M222" s="165"/>
      <c r="N222" s="165"/>
      <c r="AQ222" s="158"/>
      <c r="AR222" s="14"/>
      <c r="AS222" s="2"/>
      <c r="AT222" s="2"/>
      <c r="AU222" s="15"/>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row>
    <row r="223" spans="1:81" s="140" customFormat="1">
      <c r="A223" s="142"/>
      <c r="B223" s="217"/>
      <c r="C223" s="163"/>
      <c r="D223" s="164"/>
      <c r="H223" s="165"/>
      <c r="M223" s="165"/>
      <c r="N223" s="165"/>
      <c r="AQ223" s="158"/>
      <c r="AR223" s="14"/>
      <c r="AS223" s="2"/>
      <c r="AT223" s="2"/>
      <c r="AU223" s="15"/>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row>
    <row r="224" spans="1:81" s="140" customFormat="1">
      <c r="A224" s="142"/>
      <c r="B224" s="217"/>
      <c r="C224" s="163"/>
      <c r="D224" s="164"/>
      <c r="H224" s="165"/>
      <c r="M224" s="165"/>
      <c r="N224" s="165"/>
      <c r="AQ224" s="158"/>
      <c r="AR224" s="14"/>
      <c r="AS224" s="2"/>
      <c r="AT224" s="2"/>
      <c r="AU224" s="15"/>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row>
    <row r="225" spans="1:81" s="140" customFormat="1">
      <c r="A225" s="142"/>
      <c r="B225" s="217"/>
      <c r="C225" s="163"/>
      <c r="D225" s="164"/>
      <c r="H225" s="165"/>
      <c r="M225" s="165"/>
      <c r="N225" s="165"/>
      <c r="AQ225" s="158"/>
      <c r="AR225" s="14"/>
      <c r="AS225" s="2"/>
      <c r="AT225" s="2"/>
      <c r="AU225" s="15"/>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row>
    <row r="226" spans="1:81" s="140" customFormat="1">
      <c r="A226" s="142"/>
      <c r="B226" s="217"/>
      <c r="C226" s="163"/>
      <c r="D226" s="164"/>
      <c r="H226" s="165"/>
      <c r="M226" s="165"/>
      <c r="N226" s="165"/>
      <c r="AQ226" s="158"/>
      <c r="AR226" s="14"/>
      <c r="AS226" s="2"/>
      <c r="AT226" s="2"/>
      <c r="AU226" s="15"/>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row>
    <row r="227" spans="1:81" s="140" customFormat="1">
      <c r="A227" s="142"/>
      <c r="B227" s="217"/>
      <c r="C227" s="163"/>
      <c r="D227" s="164"/>
      <c r="H227" s="165"/>
      <c r="M227" s="165"/>
      <c r="N227" s="165"/>
      <c r="AQ227" s="158"/>
      <c r="AR227" s="14"/>
      <c r="AS227" s="2"/>
      <c r="AT227" s="2"/>
      <c r="AU227" s="15"/>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row>
    <row r="228" spans="1:81" s="140" customFormat="1">
      <c r="A228" s="142"/>
      <c r="B228" s="217"/>
      <c r="C228" s="163"/>
      <c r="D228" s="164"/>
      <c r="H228" s="165"/>
      <c r="M228" s="165"/>
      <c r="N228" s="165"/>
      <c r="AQ228" s="158"/>
      <c r="AR228" s="14"/>
      <c r="AS228" s="2"/>
      <c r="AT228" s="2"/>
      <c r="AU228" s="15"/>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row>
    <row r="229" spans="1:81" s="140" customFormat="1">
      <c r="A229" s="142"/>
      <c r="B229" s="217"/>
      <c r="C229" s="163"/>
      <c r="D229" s="164"/>
      <c r="H229" s="165"/>
      <c r="M229" s="165"/>
      <c r="N229" s="165"/>
      <c r="AQ229" s="158"/>
      <c r="AR229" s="14"/>
      <c r="AS229" s="2"/>
      <c r="AT229" s="2"/>
      <c r="AU229" s="15"/>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row>
    <row r="230" spans="1:81" s="140" customFormat="1">
      <c r="A230" s="142"/>
      <c r="B230" s="217"/>
      <c r="C230" s="163"/>
      <c r="D230" s="164"/>
      <c r="H230" s="165"/>
      <c r="M230" s="165"/>
      <c r="N230" s="165"/>
      <c r="AQ230" s="158"/>
      <c r="AR230" s="14"/>
      <c r="AS230" s="2"/>
      <c r="AT230" s="2"/>
      <c r="AU230" s="15"/>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row>
    <row r="231" spans="1:81" s="140" customFormat="1">
      <c r="A231" s="142"/>
      <c r="B231" s="217"/>
      <c r="C231" s="163"/>
      <c r="D231" s="164"/>
      <c r="H231" s="165"/>
      <c r="M231" s="165"/>
      <c r="N231" s="165"/>
      <c r="AQ231" s="158"/>
      <c r="AR231" s="14"/>
      <c r="AS231" s="2"/>
      <c r="AT231" s="2"/>
      <c r="AU231" s="15"/>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row>
    <row r="232" spans="1:81" s="140" customFormat="1">
      <c r="A232" s="142"/>
      <c r="B232" s="217"/>
      <c r="C232" s="163"/>
      <c r="D232" s="164"/>
      <c r="H232" s="165"/>
      <c r="M232" s="165"/>
      <c r="N232" s="165"/>
      <c r="AQ232" s="158"/>
      <c r="AR232" s="14"/>
      <c r="AS232" s="2"/>
      <c r="AT232" s="2"/>
      <c r="AU232" s="15"/>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row>
    <row r="233" spans="1:81" s="140" customFormat="1">
      <c r="A233" s="142"/>
      <c r="B233" s="217"/>
      <c r="C233" s="163"/>
      <c r="D233" s="164"/>
      <c r="H233" s="165"/>
      <c r="M233" s="165"/>
      <c r="N233" s="165"/>
      <c r="AQ233" s="158"/>
      <c r="AR233" s="14"/>
      <c r="AS233" s="2"/>
      <c r="AT233" s="2"/>
      <c r="AU233" s="15"/>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row>
    <row r="234" spans="1:81" s="140" customFormat="1">
      <c r="A234" s="142"/>
      <c r="B234" s="217"/>
      <c r="C234" s="163"/>
      <c r="D234" s="164"/>
      <c r="H234" s="165"/>
      <c r="M234" s="165"/>
      <c r="N234" s="165"/>
      <c r="AQ234" s="158"/>
      <c r="AR234" s="14"/>
      <c r="AS234" s="2"/>
      <c r="AT234" s="2"/>
      <c r="AU234" s="15"/>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row>
    <row r="235" spans="1:81" s="140" customFormat="1">
      <c r="A235" s="142"/>
      <c r="B235" s="217"/>
      <c r="C235" s="163"/>
      <c r="D235" s="164"/>
      <c r="H235" s="165"/>
      <c r="M235" s="165"/>
      <c r="N235" s="165"/>
      <c r="AQ235" s="158"/>
      <c r="AR235" s="14"/>
      <c r="AS235" s="2"/>
      <c r="AT235" s="2"/>
      <c r="AU235" s="15"/>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row>
    <row r="236" spans="1:81" s="140" customFormat="1">
      <c r="A236" s="142"/>
      <c r="B236" s="217"/>
      <c r="C236" s="163"/>
      <c r="D236" s="164"/>
      <c r="H236" s="165"/>
      <c r="M236" s="165"/>
      <c r="N236" s="165"/>
      <c r="AQ236" s="158"/>
      <c r="AR236" s="14"/>
      <c r="AS236" s="2"/>
      <c r="AT236" s="2"/>
      <c r="AU236" s="15"/>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row>
    <row r="237" spans="1:81" s="140" customFormat="1">
      <c r="A237" s="142"/>
      <c r="B237" s="217"/>
      <c r="C237" s="163"/>
      <c r="D237" s="164"/>
      <c r="H237" s="165"/>
      <c r="M237" s="165"/>
      <c r="N237" s="165"/>
      <c r="AQ237" s="158"/>
      <c r="AR237" s="14"/>
      <c r="AS237" s="2"/>
      <c r="AT237" s="2"/>
      <c r="AU237" s="15"/>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row>
    <row r="238" spans="1:81" s="140" customFormat="1">
      <c r="A238" s="142"/>
      <c r="B238" s="217"/>
      <c r="C238" s="163"/>
      <c r="D238" s="164"/>
      <c r="H238" s="165"/>
      <c r="M238" s="165"/>
      <c r="N238" s="165"/>
      <c r="AQ238" s="158"/>
      <c r="AR238" s="14"/>
      <c r="AS238" s="2"/>
      <c r="AT238" s="2"/>
      <c r="AU238" s="15"/>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row>
    <row r="239" spans="1:81" s="140" customFormat="1">
      <c r="A239" s="142"/>
      <c r="B239" s="217"/>
      <c r="C239" s="163"/>
      <c r="D239" s="164"/>
      <c r="H239" s="165"/>
      <c r="M239" s="165"/>
      <c r="N239" s="165"/>
      <c r="AQ239" s="158"/>
      <c r="AR239" s="14"/>
      <c r="AS239" s="2"/>
      <c r="AT239" s="2"/>
      <c r="AU239" s="15"/>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row>
    <row r="240" spans="1:81" s="140" customFormat="1">
      <c r="A240" s="142"/>
      <c r="B240" s="217"/>
      <c r="C240" s="163"/>
      <c r="D240" s="164"/>
      <c r="H240" s="165"/>
      <c r="M240" s="165"/>
      <c r="N240" s="165"/>
      <c r="AQ240" s="158"/>
      <c r="AR240" s="14"/>
      <c r="AS240" s="2"/>
      <c r="AT240" s="2"/>
      <c r="AU240" s="15"/>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row>
    <row r="241" spans="1:81" s="140" customFormat="1">
      <c r="A241" s="142"/>
      <c r="B241" s="217"/>
      <c r="C241" s="163"/>
      <c r="D241" s="164"/>
      <c r="H241" s="165"/>
      <c r="M241" s="165"/>
      <c r="N241" s="165"/>
      <c r="AQ241" s="158"/>
      <c r="AR241" s="14"/>
      <c r="AS241" s="2"/>
      <c r="AT241" s="2"/>
      <c r="AU241" s="15"/>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row>
    <row r="242" spans="1:81" s="140" customFormat="1">
      <c r="A242" s="142"/>
      <c r="B242" s="217"/>
      <c r="C242" s="163"/>
      <c r="D242" s="164"/>
      <c r="H242" s="165"/>
      <c r="M242" s="165"/>
      <c r="N242" s="165"/>
      <c r="AQ242" s="158"/>
      <c r="AR242" s="14"/>
      <c r="AS242" s="2"/>
      <c r="AT242" s="2"/>
      <c r="AU242" s="15"/>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row>
    <row r="243" spans="1:81" s="140" customFormat="1">
      <c r="A243" s="142"/>
      <c r="B243" s="217"/>
      <c r="C243" s="163"/>
      <c r="D243" s="164"/>
      <c r="H243" s="165"/>
      <c r="M243" s="165"/>
      <c r="N243" s="165"/>
      <c r="AQ243" s="158"/>
      <c r="AR243" s="14"/>
      <c r="AS243" s="2"/>
      <c r="AT243" s="2"/>
      <c r="AU243" s="15"/>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row>
    <row r="244" spans="1:81" s="140" customFormat="1">
      <c r="A244" s="142"/>
      <c r="B244" s="217"/>
      <c r="C244" s="163"/>
      <c r="D244" s="164"/>
      <c r="H244" s="165"/>
      <c r="M244" s="165"/>
      <c r="N244" s="165"/>
      <c r="AQ244" s="158"/>
      <c r="AR244" s="14"/>
      <c r="AS244" s="2"/>
      <c r="AT244" s="2"/>
      <c r="AU244" s="15"/>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row>
    <row r="245" spans="1:81" s="140" customFormat="1">
      <c r="A245" s="142"/>
      <c r="B245" s="217"/>
      <c r="C245" s="163"/>
      <c r="D245" s="164"/>
      <c r="H245" s="165"/>
      <c r="M245" s="165"/>
      <c r="N245" s="165"/>
      <c r="AQ245" s="158"/>
      <c r="AR245" s="14"/>
      <c r="AS245" s="2"/>
      <c r="AT245" s="2"/>
      <c r="AU245" s="15"/>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row>
    <row r="246" spans="1:81" s="140" customFormat="1">
      <c r="A246" s="142"/>
      <c r="B246" s="217"/>
      <c r="C246" s="163"/>
      <c r="D246" s="164"/>
      <c r="H246" s="165"/>
      <c r="M246" s="165"/>
      <c r="N246" s="165"/>
      <c r="AQ246" s="158"/>
      <c r="AR246" s="14"/>
      <c r="AS246" s="2"/>
      <c r="AT246" s="2"/>
      <c r="AU246" s="15"/>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row>
    <row r="247" spans="1:81" s="140" customFormat="1">
      <c r="A247" s="142"/>
      <c r="B247" s="217"/>
      <c r="C247" s="163"/>
      <c r="D247" s="164"/>
      <c r="H247" s="165"/>
      <c r="M247" s="165"/>
      <c r="N247" s="165"/>
      <c r="AQ247" s="158"/>
      <c r="AR247" s="14"/>
      <c r="AS247" s="2"/>
      <c r="AT247" s="2"/>
      <c r="AU247" s="15"/>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row>
    <row r="248" spans="1:81" s="140" customFormat="1">
      <c r="A248" s="142"/>
      <c r="B248" s="217"/>
      <c r="C248" s="163"/>
      <c r="D248" s="164"/>
      <c r="H248" s="165"/>
      <c r="M248" s="165"/>
      <c r="N248" s="165"/>
      <c r="AQ248" s="158"/>
      <c r="AR248" s="14"/>
      <c r="AS248" s="2"/>
      <c r="AT248" s="2"/>
      <c r="AU248" s="15"/>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row>
    <row r="249" spans="1:81" s="140" customFormat="1">
      <c r="A249" s="142"/>
      <c r="B249" s="217"/>
      <c r="C249" s="163"/>
      <c r="D249" s="164"/>
      <c r="H249" s="165"/>
      <c r="M249" s="165"/>
      <c r="N249" s="165"/>
      <c r="AQ249" s="158"/>
      <c r="AR249" s="14"/>
      <c r="AS249" s="2"/>
      <c r="AT249" s="2"/>
      <c r="AU249" s="15"/>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row>
    <row r="250" spans="1:81" s="140" customFormat="1">
      <c r="A250" s="142"/>
      <c r="B250" s="217"/>
      <c r="C250" s="163"/>
      <c r="D250" s="164"/>
      <c r="H250" s="165"/>
      <c r="M250" s="165"/>
      <c r="N250" s="165"/>
      <c r="AQ250" s="158"/>
      <c r="AR250" s="14"/>
      <c r="AS250" s="2"/>
      <c r="AT250" s="2"/>
      <c r="AU250" s="15"/>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row>
    <row r="251" spans="1:81" s="140" customFormat="1">
      <c r="A251" s="142"/>
      <c r="B251" s="217"/>
      <c r="C251" s="163"/>
      <c r="D251" s="164"/>
      <c r="H251" s="165"/>
      <c r="M251" s="165"/>
      <c r="N251" s="165"/>
      <c r="AQ251" s="158"/>
      <c r="AR251" s="14"/>
      <c r="AS251" s="2"/>
      <c r="AT251" s="2"/>
      <c r="AU251" s="15"/>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row>
    <row r="252" spans="1:81" s="140" customFormat="1">
      <c r="A252" s="142"/>
      <c r="B252" s="217"/>
      <c r="C252" s="163"/>
      <c r="D252" s="164"/>
      <c r="H252" s="165"/>
      <c r="M252" s="165"/>
      <c r="N252" s="165"/>
      <c r="AQ252" s="158"/>
      <c r="AR252" s="14"/>
      <c r="AS252" s="2"/>
      <c r="AT252" s="2"/>
      <c r="AU252" s="15"/>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row>
    <row r="253" spans="1:81" s="140" customFormat="1">
      <c r="A253" s="142"/>
      <c r="B253" s="217"/>
      <c r="C253" s="163"/>
      <c r="D253" s="164"/>
      <c r="H253" s="165"/>
      <c r="M253" s="165"/>
      <c r="N253" s="165"/>
      <c r="AQ253" s="158"/>
      <c r="AR253" s="14"/>
      <c r="AS253" s="2"/>
      <c r="AT253" s="2"/>
      <c r="AU253" s="15"/>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row>
    <row r="254" spans="1:81" s="140" customFormat="1">
      <c r="A254" s="142"/>
      <c r="B254" s="217"/>
      <c r="C254" s="163"/>
      <c r="D254" s="164"/>
      <c r="H254" s="165"/>
      <c r="M254" s="165"/>
      <c r="N254" s="165"/>
      <c r="AQ254" s="158"/>
      <c r="AR254" s="14"/>
      <c r="AS254" s="2"/>
      <c r="AT254" s="2"/>
      <c r="AU254" s="15"/>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row>
    <row r="255" spans="1:81" s="140" customFormat="1">
      <c r="A255" s="142"/>
      <c r="B255" s="217"/>
      <c r="C255" s="163"/>
      <c r="D255" s="164"/>
      <c r="H255" s="165"/>
      <c r="M255" s="165"/>
      <c r="N255" s="165"/>
      <c r="AQ255" s="158"/>
      <c r="AR255" s="14"/>
      <c r="AS255" s="2"/>
      <c r="AT255" s="2"/>
      <c r="AU255" s="15"/>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row>
    <row r="256" spans="1:81" s="140" customFormat="1">
      <c r="A256" s="142"/>
      <c r="B256" s="217"/>
      <c r="C256" s="163"/>
      <c r="D256" s="164"/>
      <c r="H256" s="165"/>
      <c r="M256" s="165"/>
      <c r="N256" s="165"/>
      <c r="AQ256" s="158"/>
      <c r="AR256" s="14"/>
      <c r="AS256" s="2"/>
      <c r="AT256" s="2"/>
      <c r="AU256" s="15"/>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row>
    <row r="257" spans="1:81" s="140" customFormat="1">
      <c r="A257" s="142"/>
      <c r="B257" s="217"/>
      <c r="C257" s="163"/>
      <c r="D257" s="164"/>
      <c r="H257" s="165"/>
      <c r="M257" s="165"/>
      <c r="N257" s="165"/>
      <c r="AQ257" s="158"/>
      <c r="AR257" s="14"/>
      <c r="AS257" s="2"/>
      <c r="AT257" s="2"/>
      <c r="AU257" s="15"/>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row>
    <row r="258" spans="1:81" s="140" customFormat="1">
      <c r="A258" s="142"/>
      <c r="B258" s="217"/>
      <c r="C258" s="163"/>
      <c r="D258" s="164"/>
      <c r="H258" s="165"/>
      <c r="M258" s="165"/>
      <c r="N258" s="165"/>
      <c r="AQ258" s="158"/>
      <c r="AR258" s="14"/>
      <c r="AS258" s="2"/>
      <c r="AT258" s="2"/>
      <c r="AU258" s="15"/>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row>
    <row r="259" spans="1:81" s="140" customFormat="1">
      <c r="A259" s="142"/>
      <c r="B259" s="217"/>
      <c r="C259" s="163"/>
      <c r="D259" s="164"/>
      <c r="H259" s="165"/>
      <c r="M259" s="165"/>
      <c r="N259" s="165"/>
      <c r="AQ259" s="158"/>
      <c r="AR259" s="14"/>
      <c r="AS259" s="2"/>
      <c r="AT259" s="2"/>
      <c r="AU259" s="15"/>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row>
    <row r="260" spans="1:81" s="140" customFormat="1">
      <c r="A260" s="142"/>
      <c r="B260" s="217"/>
      <c r="C260" s="163"/>
      <c r="D260" s="164"/>
      <c r="H260" s="165"/>
      <c r="M260" s="165"/>
      <c r="N260" s="165"/>
      <c r="AQ260" s="158"/>
      <c r="AR260" s="14"/>
      <c r="AS260" s="2"/>
      <c r="AT260" s="2"/>
      <c r="AU260" s="15"/>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row>
    <row r="261" spans="1:81" s="140" customFormat="1">
      <c r="A261" s="142"/>
      <c r="B261" s="217"/>
      <c r="C261" s="163"/>
      <c r="D261" s="164"/>
      <c r="H261" s="165"/>
      <c r="M261" s="165"/>
      <c r="N261" s="165"/>
      <c r="AQ261" s="158"/>
      <c r="AR261" s="14"/>
      <c r="AS261" s="2"/>
      <c r="AT261" s="2"/>
      <c r="AU261" s="15"/>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row>
    <row r="262" spans="1:81" s="140" customFormat="1">
      <c r="A262" s="142"/>
      <c r="B262" s="217"/>
      <c r="C262" s="163"/>
      <c r="D262" s="164"/>
      <c r="H262" s="165"/>
      <c r="M262" s="165"/>
      <c r="N262" s="165"/>
      <c r="AQ262" s="158"/>
      <c r="AR262" s="14"/>
      <c r="AS262" s="2"/>
      <c r="AT262" s="2"/>
      <c r="AU262" s="15"/>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row>
    <row r="263" spans="1:81" s="140" customFormat="1">
      <c r="A263" s="142"/>
      <c r="B263" s="217"/>
      <c r="C263" s="163"/>
      <c r="D263" s="164"/>
      <c r="H263" s="165"/>
      <c r="M263" s="165"/>
      <c r="N263" s="165"/>
      <c r="AQ263" s="158"/>
      <c r="AR263" s="14"/>
      <c r="AS263" s="2"/>
      <c r="AT263" s="2"/>
      <c r="AU263" s="15"/>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row>
    <row r="264" spans="1:81" s="140" customFormat="1">
      <c r="A264" s="142"/>
      <c r="B264" s="217"/>
      <c r="C264" s="163"/>
      <c r="D264" s="164"/>
      <c r="H264" s="165"/>
      <c r="M264" s="165"/>
      <c r="N264" s="165"/>
      <c r="AQ264" s="158"/>
      <c r="AR264" s="14"/>
      <c r="AS264" s="2"/>
      <c r="AT264" s="2"/>
      <c r="AU264" s="15"/>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row>
    <row r="265" spans="1:81" s="140" customFormat="1">
      <c r="A265" s="142"/>
      <c r="B265" s="217"/>
      <c r="C265" s="163"/>
      <c r="D265" s="164"/>
      <c r="H265" s="165"/>
      <c r="M265" s="165"/>
      <c r="N265" s="165"/>
      <c r="AQ265" s="158"/>
      <c r="AR265" s="14"/>
      <c r="AS265" s="2"/>
      <c r="AT265" s="2"/>
      <c r="AU265" s="15"/>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row>
    <row r="266" spans="1:81" s="140" customFormat="1">
      <c r="A266" s="142"/>
      <c r="B266" s="217"/>
      <c r="C266" s="163"/>
      <c r="D266" s="164"/>
      <c r="H266" s="165"/>
      <c r="M266" s="165"/>
      <c r="N266" s="165"/>
      <c r="AQ266" s="158"/>
      <c r="AR266" s="14"/>
      <c r="AS266" s="2"/>
      <c r="AT266" s="2"/>
      <c r="AU266" s="15"/>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row>
    <row r="267" spans="1:81" s="140" customFormat="1">
      <c r="A267" s="142"/>
      <c r="B267" s="217"/>
      <c r="C267" s="163"/>
      <c r="D267" s="164"/>
      <c r="H267" s="165"/>
      <c r="M267" s="165"/>
      <c r="N267" s="165"/>
      <c r="AQ267" s="158"/>
      <c r="AR267" s="14"/>
      <c r="AS267" s="2"/>
      <c r="AT267" s="2"/>
      <c r="AU267" s="15"/>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row>
    <row r="268" spans="1:81" s="140" customFormat="1">
      <c r="A268" s="142"/>
      <c r="B268" s="217"/>
      <c r="C268" s="163"/>
      <c r="D268" s="164"/>
      <c r="H268" s="165"/>
      <c r="M268" s="165"/>
      <c r="N268" s="165"/>
      <c r="AQ268" s="158"/>
      <c r="AR268" s="14"/>
      <c r="AS268" s="2"/>
      <c r="AT268" s="2"/>
      <c r="AU268" s="15"/>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row>
    <row r="269" spans="1:81" s="140" customFormat="1">
      <c r="A269" s="142"/>
      <c r="B269" s="217"/>
      <c r="C269" s="163"/>
      <c r="D269" s="164"/>
      <c r="H269" s="165"/>
      <c r="M269" s="165"/>
      <c r="N269" s="165"/>
      <c r="AQ269" s="158"/>
      <c r="AR269" s="14"/>
      <c r="AS269" s="2"/>
      <c r="AT269" s="2"/>
      <c r="AU269" s="15"/>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row>
    <row r="270" spans="1:81" s="140" customFormat="1">
      <c r="A270" s="142"/>
      <c r="B270" s="217"/>
      <c r="C270" s="163"/>
      <c r="D270" s="164"/>
      <c r="H270" s="165"/>
      <c r="M270" s="165"/>
      <c r="N270" s="165"/>
      <c r="AQ270" s="158"/>
      <c r="AR270" s="14"/>
      <c r="AS270" s="2"/>
      <c r="AT270" s="2"/>
      <c r="AU270" s="15"/>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row>
    <row r="271" spans="1:81" s="140" customFormat="1">
      <c r="A271" s="142"/>
      <c r="B271" s="217"/>
      <c r="C271" s="163"/>
      <c r="D271" s="164"/>
      <c r="H271" s="165"/>
      <c r="M271" s="165"/>
      <c r="N271" s="165"/>
      <c r="AQ271" s="158"/>
      <c r="AR271" s="14"/>
      <c r="AS271" s="2"/>
      <c r="AT271" s="2"/>
      <c r="AU271" s="15"/>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row>
    <row r="272" spans="1:81" s="140" customFormat="1">
      <c r="A272" s="142"/>
      <c r="B272" s="217"/>
      <c r="C272" s="163"/>
      <c r="D272" s="164"/>
      <c r="H272" s="165"/>
      <c r="M272" s="165"/>
      <c r="N272" s="165"/>
      <c r="AQ272" s="158"/>
      <c r="AR272" s="14"/>
      <c r="AS272" s="2"/>
      <c r="AT272" s="2"/>
      <c r="AU272" s="15"/>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row>
    <row r="273" spans="1:81" s="140" customFormat="1">
      <c r="A273" s="142"/>
      <c r="B273" s="217"/>
      <c r="C273" s="163"/>
      <c r="D273" s="164"/>
      <c r="H273" s="165"/>
      <c r="M273" s="165"/>
      <c r="N273" s="165"/>
      <c r="AQ273" s="158"/>
      <c r="AR273" s="14"/>
      <c r="AS273" s="2"/>
      <c r="AT273" s="2"/>
      <c r="AU273" s="15"/>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row>
    <row r="274" spans="1:81" s="140" customFormat="1">
      <c r="A274" s="142"/>
      <c r="B274" s="217"/>
      <c r="C274" s="163"/>
      <c r="D274" s="164"/>
      <c r="H274" s="165"/>
      <c r="M274" s="165"/>
      <c r="N274" s="165"/>
      <c r="AQ274" s="158"/>
      <c r="AR274" s="14"/>
      <c r="AS274" s="2"/>
      <c r="AT274" s="2"/>
      <c r="AU274" s="15"/>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row>
    <row r="275" spans="1:81" s="140" customFormat="1">
      <c r="A275" s="142"/>
      <c r="B275" s="217"/>
      <c r="C275" s="163"/>
      <c r="D275" s="164"/>
      <c r="H275" s="165"/>
      <c r="M275" s="165"/>
      <c r="N275" s="165"/>
      <c r="AQ275" s="158"/>
      <c r="AR275" s="14"/>
      <c r="AS275" s="2"/>
      <c r="AT275" s="2"/>
      <c r="AU275" s="15"/>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row>
    <row r="276" spans="1:81" s="140" customFormat="1">
      <c r="A276" s="142"/>
      <c r="B276" s="217"/>
      <c r="C276" s="163"/>
      <c r="D276" s="164"/>
      <c r="H276" s="165"/>
      <c r="M276" s="165"/>
      <c r="N276" s="165"/>
      <c r="AQ276" s="158"/>
      <c r="AR276" s="14"/>
      <c r="AS276" s="2"/>
      <c r="AT276" s="2"/>
      <c r="AU276" s="15"/>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row>
    <row r="277" spans="1:81" s="140" customFormat="1">
      <c r="A277" s="142"/>
      <c r="B277" s="217"/>
      <c r="C277" s="163"/>
      <c r="D277" s="164"/>
      <c r="H277" s="165"/>
      <c r="M277" s="165"/>
      <c r="N277" s="165"/>
      <c r="AQ277" s="158"/>
      <c r="AR277" s="14"/>
      <c r="AS277" s="2"/>
      <c r="AT277" s="2"/>
      <c r="AU277" s="15"/>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row>
    <row r="278" spans="1:81" s="140" customFormat="1">
      <c r="A278" s="142"/>
      <c r="B278" s="217"/>
      <c r="C278" s="163"/>
      <c r="D278" s="164"/>
      <c r="H278" s="165"/>
      <c r="M278" s="165"/>
      <c r="N278" s="165"/>
      <c r="AQ278" s="158"/>
      <c r="AR278" s="14"/>
      <c r="AS278" s="2"/>
      <c r="AT278" s="2"/>
      <c r="AU278" s="15"/>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row>
    <row r="279" spans="1:81" s="140" customFormat="1">
      <c r="A279" s="142"/>
      <c r="B279" s="217"/>
      <c r="C279" s="163"/>
      <c r="D279" s="164"/>
      <c r="H279" s="165"/>
      <c r="M279" s="165"/>
      <c r="N279" s="165"/>
      <c r="AQ279" s="158"/>
      <c r="AR279" s="14"/>
      <c r="AS279" s="2"/>
      <c r="AT279" s="2"/>
      <c r="AU279" s="15"/>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row>
    <row r="280" spans="1:81" s="140" customFormat="1">
      <c r="A280" s="142"/>
      <c r="B280" s="217"/>
      <c r="C280" s="163"/>
      <c r="D280" s="164"/>
      <c r="H280" s="165"/>
      <c r="M280" s="165"/>
      <c r="N280" s="165"/>
      <c r="AQ280" s="158"/>
      <c r="AR280" s="14"/>
      <c r="AS280" s="2"/>
      <c r="AT280" s="2"/>
      <c r="AU280" s="15"/>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row>
    <row r="281" spans="1:81" s="140" customFormat="1">
      <c r="A281" s="142"/>
      <c r="B281" s="217"/>
      <c r="C281" s="163"/>
      <c r="D281" s="164"/>
      <c r="H281" s="165"/>
      <c r="M281" s="165"/>
      <c r="N281" s="165"/>
      <c r="AQ281" s="158"/>
      <c r="AR281" s="14"/>
      <c r="AS281" s="2"/>
      <c r="AT281" s="2"/>
      <c r="AU281" s="15"/>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row>
    <row r="282" spans="1:81" s="140" customFormat="1">
      <c r="A282" s="142"/>
      <c r="B282" s="217"/>
      <c r="C282" s="163"/>
      <c r="D282" s="164"/>
      <c r="H282" s="165"/>
      <c r="M282" s="165"/>
      <c r="N282" s="165"/>
      <c r="AQ282" s="158"/>
      <c r="AR282" s="14"/>
      <c r="AS282" s="2"/>
      <c r="AT282" s="2"/>
      <c r="AU282" s="15"/>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row>
    <row r="283" spans="1:81" s="140" customFormat="1">
      <c r="A283" s="142"/>
      <c r="B283" s="217"/>
      <c r="C283" s="163"/>
      <c r="D283" s="164"/>
      <c r="H283" s="165"/>
      <c r="M283" s="165"/>
      <c r="N283" s="165"/>
      <c r="AQ283" s="158"/>
      <c r="AR283" s="14"/>
      <c r="AS283" s="2"/>
      <c r="AT283" s="2"/>
      <c r="AU283" s="15"/>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row>
    <row r="284" spans="1:81" s="140" customFormat="1">
      <c r="A284" s="142"/>
      <c r="B284" s="217"/>
      <c r="C284" s="163"/>
      <c r="D284" s="164"/>
      <c r="H284" s="165"/>
      <c r="M284" s="165"/>
      <c r="N284" s="165"/>
      <c r="AQ284" s="158"/>
      <c r="AR284" s="14"/>
      <c r="AS284" s="2"/>
      <c r="AT284" s="2"/>
      <c r="AU284" s="15"/>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row>
    <row r="285" spans="1:81" s="140" customFormat="1">
      <c r="A285" s="142"/>
      <c r="B285" s="217"/>
      <c r="C285" s="163"/>
      <c r="D285" s="164"/>
      <c r="H285" s="165"/>
      <c r="M285" s="165"/>
      <c r="N285" s="165"/>
      <c r="AQ285" s="158"/>
      <c r="AR285" s="14"/>
      <c r="AS285" s="2"/>
      <c r="AT285" s="2"/>
      <c r="AU285" s="15"/>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row>
    <row r="286" spans="1:81" s="140" customFormat="1">
      <c r="A286" s="142"/>
      <c r="B286" s="217"/>
      <c r="C286" s="163"/>
      <c r="D286" s="164"/>
      <c r="H286" s="165"/>
      <c r="M286" s="165"/>
      <c r="N286" s="165"/>
      <c r="AQ286" s="158"/>
      <c r="AR286" s="14"/>
      <c r="AS286" s="2"/>
      <c r="AT286" s="2"/>
      <c r="AU286" s="15"/>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row>
    <row r="287" spans="1:81" s="140" customFormat="1">
      <c r="A287" s="142"/>
      <c r="B287" s="217"/>
      <c r="C287" s="163"/>
      <c r="D287" s="164"/>
      <c r="H287" s="165"/>
      <c r="M287" s="165"/>
      <c r="N287" s="165"/>
      <c r="AQ287" s="158"/>
      <c r="AR287" s="14"/>
      <c r="AS287" s="2"/>
      <c r="AT287" s="2"/>
      <c r="AU287" s="15"/>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row>
    <row r="288" spans="1:81" s="140" customFormat="1">
      <c r="A288" s="142"/>
      <c r="B288" s="217"/>
      <c r="C288" s="163"/>
      <c r="D288" s="164"/>
      <c r="H288" s="165"/>
      <c r="M288" s="165"/>
      <c r="N288" s="165"/>
      <c r="AQ288" s="158"/>
      <c r="AR288" s="14"/>
      <c r="AS288" s="2"/>
      <c r="AT288" s="2"/>
      <c r="AU288" s="15"/>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row>
    <row r="289" spans="1:81" s="140" customFormat="1">
      <c r="A289" s="142"/>
      <c r="B289" s="217"/>
      <c r="C289" s="163"/>
      <c r="D289" s="164"/>
      <c r="H289" s="165"/>
      <c r="M289" s="165"/>
      <c r="N289" s="165"/>
      <c r="AQ289" s="158"/>
      <c r="AR289" s="14"/>
      <c r="AS289" s="2"/>
      <c r="AT289" s="2"/>
      <c r="AU289" s="15"/>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row>
    <row r="290" spans="1:81" s="140" customFormat="1">
      <c r="A290" s="142"/>
      <c r="B290" s="217"/>
      <c r="C290" s="163"/>
      <c r="D290" s="164"/>
      <c r="H290" s="165"/>
      <c r="M290" s="165"/>
      <c r="N290" s="165"/>
      <c r="AQ290" s="158"/>
      <c r="AR290" s="14"/>
      <c r="AS290" s="2"/>
      <c r="AT290" s="2"/>
      <c r="AU290" s="15"/>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row>
    <row r="291" spans="1:81" s="140" customFormat="1">
      <c r="A291" s="142"/>
      <c r="B291" s="217"/>
      <c r="C291" s="163"/>
      <c r="D291" s="164"/>
      <c r="H291" s="165"/>
      <c r="M291" s="165"/>
      <c r="N291" s="165"/>
      <c r="AQ291" s="158"/>
      <c r="AR291" s="14"/>
      <c r="AS291" s="2"/>
      <c r="AT291" s="2"/>
      <c r="AU291" s="15"/>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row>
    <row r="292" spans="1:81" s="140" customFormat="1">
      <c r="A292" s="142"/>
      <c r="B292" s="217"/>
      <c r="C292" s="163"/>
      <c r="D292" s="164"/>
      <c r="H292" s="165"/>
      <c r="M292" s="165"/>
      <c r="N292" s="165"/>
      <c r="AQ292" s="158"/>
      <c r="AR292" s="14"/>
      <c r="AS292" s="2"/>
      <c r="AT292" s="2"/>
      <c r="AU292" s="15"/>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row>
    <row r="293" spans="1:81" s="140" customFormat="1">
      <c r="A293" s="142"/>
      <c r="B293" s="217"/>
      <c r="C293" s="163"/>
      <c r="D293" s="164"/>
      <c r="H293" s="165"/>
      <c r="M293" s="165"/>
      <c r="N293" s="165"/>
      <c r="AQ293" s="158"/>
      <c r="AR293" s="14"/>
      <c r="AS293" s="2"/>
      <c r="AT293" s="2"/>
      <c r="AU293" s="15"/>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row>
    <row r="294" spans="1:81" s="140" customFormat="1">
      <c r="A294" s="142"/>
      <c r="B294" s="217"/>
      <c r="C294" s="163"/>
      <c r="D294" s="164"/>
      <c r="H294" s="165"/>
      <c r="M294" s="165"/>
      <c r="N294" s="165"/>
      <c r="AQ294" s="158"/>
      <c r="AR294" s="14"/>
      <c r="AS294" s="2"/>
      <c r="AT294" s="2"/>
      <c r="AU294" s="15"/>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row>
    <row r="295" spans="1:81" s="140" customFormat="1">
      <c r="A295" s="142"/>
      <c r="B295" s="217"/>
      <c r="C295" s="163"/>
      <c r="D295" s="164"/>
      <c r="H295" s="165"/>
      <c r="M295" s="165"/>
      <c r="N295" s="165"/>
      <c r="AQ295" s="158"/>
      <c r="AR295" s="14"/>
      <c r="AS295" s="2"/>
      <c r="AT295" s="2"/>
      <c r="AU295" s="15"/>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row>
    <row r="296" spans="1:81" s="140" customFormat="1">
      <c r="A296" s="142"/>
      <c r="B296" s="217"/>
      <c r="C296" s="163"/>
      <c r="D296" s="164"/>
      <c r="H296" s="165"/>
      <c r="M296" s="165"/>
      <c r="N296" s="165"/>
      <c r="AQ296" s="158"/>
      <c r="AR296" s="14"/>
      <c r="AS296" s="2"/>
      <c r="AT296" s="2"/>
      <c r="AU296" s="15"/>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row>
    <row r="297" spans="1:81" s="140" customFormat="1">
      <c r="A297" s="142"/>
      <c r="B297" s="217"/>
      <c r="C297" s="163"/>
      <c r="D297" s="164"/>
      <c r="H297" s="165"/>
      <c r="M297" s="165"/>
      <c r="N297" s="165"/>
      <c r="AQ297" s="158"/>
      <c r="AR297" s="14"/>
      <c r="AS297" s="2"/>
      <c r="AT297" s="2"/>
      <c r="AU297" s="15"/>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row>
    <row r="298" spans="1:81" s="140" customFormat="1">
      <c r="A298" s="142"/>
      <c r="B298" s="217"/>
      <c r="C298" s="163"/>
      <c r="D298" s="164"/>
      <c r="H298" s="165"/>
      <c r="M298" s="165"/>
      <c r="N298" s="165"/>
      <c r="AQ298" s="158"/>
      <c r="AR298" s="14"/>
      <c r="AS298" s="2"/>
      <c r="AT298" s="2"/>
      <c r="AU298" s="15"/>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row>
    <row r="299" spans="1:81" s="140" customFormat="1">
      <c r="A299" s="142"/>
      <c r="B299" s="217"/>
      <c r="C299" s="163"/>
      <c r="D299" s="164"/>
      <c r="H299" s="165"/>
      <c r="M299" s="165"/>
      <c r="N299" s="165"/>
      <c r="AQ299" s="158"/>
      <c r="AR299" s="14"/>
      <c r="AS299" s="2"/>
      <c r="AT299" s="2"/>
      <c r="AU299" s="15"/>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row>
    <row r="300" spans="1:81" s="140" customFormat="1">
      <c r="A300" s="142"/>
      <c r="B300" s="217"/>
      <c r="C300" s="163"/>
      <c r="D300" s="164"/>
      <c r="H300" s="165"/>
      <c r="M300" s="165"/>
      <c r="N300" s="165"/>
      <c r="AQ300" s="158"/>
      <c r="AR300" s="14"/>
      <c r="AS300" s="2"/>
      <c r="AT300" s="2"/>
      <c r="AU300" s="15"/>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row>
    <row r="301" spans="1:81" s="140" customFormat="1">
      <c r="A301" s="142"/>
      <c r="B301" s="217"/>
      <c r="C301" s="163"/>
      <c r="D301" s="164"/>
      <c r="H301" s="165"/>
      <c r="M301" s="165"/>
      <c r="N301" s="165"/>
      <c r="AQ301" s="158"/>
      <c r="AR301" s="14"/>
      <c r="AS301" s="2"/>
      <c r="AT301" s="2"/>
      <c r="AU301" s="15"/>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row>
    <row r="302" spans="1:81" s="140" customFormat="1">
      <c r="A302" s="142"/>
      <c r="B302" s="217"/>
      <c r="C302" s="163"/>
      <c r="D302" s="164"/>
      <c r="H302" s="165"/>
      <c r="M302" s="165"/>
      <c r="N302" s="165"/>
      <c r="AQ302" s="158"/>
      <c r="AR302" s="14"/>
      <c r="AS302" s="2"/>
      <c r="AT302" s="2"/>
      <c r="AU302" s="15"/>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row>
    <row r="303" spans="1:81" s="140" customFormat="1">
      <c r="A303" s="142"/>
      <c r="B303" s="217"/>
      <c r="C303" s="163"/>
      <c r="D303" s="164"/>
      <c r="H303" s="165"/>
      <c r="M303" s="165"/>
      <c r="N303" s="165"/>
      <c r="AQ303" s="158"/>
      <c r="AR303" s="14"/>
      <c r="AS303" s="2"/>
      <c r="AT303" s="2"/>
      <c r="AU303" s="15"/>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row>
    <row r="304" spans="1:81" s="140" customFormat="1">
      <c r="A304" s="142"/>
      <c r="B304" s="217"/>
      <c r="C304" s="163"/>
      <c r="D304" s="164"/>
      <c r="H304" s="165"/>
      <c r="M304" s="165"/>
      <c r="N304" s="165"/>
      <c r="AQ304" s="158"/>
      <c r="AR304" s="14"/>
      <c r="AS304" s="2"/>
      <c r="AT304" s="2"/>
      <c r="AU304" s="15"/>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row>
    <row r="305" spans="1:81" s="140" customFormat="1">
      <c r="A305" s="142"/>
      <c r="B305" s="217"/>
      <c r="C305" s="163"/>
      <c r="D305" s="164"/>
      <c r="H305" s="165"/>
      <c r="M305" s="165"/>
      <c r="N305" s="165"/>
      <c r="AQ305" s="158"/>
      <c r="AR305" s="14"/>
      <c r="AS305" s="2"/>
      <c r="AT305" s="2"/>
      <c r="AU305" s="15"/>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row>
    <row r="306" spans="1:81" s="140" customFormat="1">
      <c r="A306" s="142"/>
      <c r="B306" s="217"/>
      <c r="C306" s="163"/>
      <c r="D306" s="164"/>
      <c r="H306" s="165"/>
      <c r="M306" s="165"/>
      <c r="N306" s="165"/>
      <c r="AQ306" s="158"/>
      <c r="AR306" s="14"/>
      <c r="AS306" s="2"/>
      <c r="AT306" s="2"/>
      <c r="AU306" s="15"/>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row>
    <row r="307" spans="1:81" s="140" customFormat="1">
      <c r="A307" s="142"/>
      <c r="B307" s="217"/>
      <c r="C307" s="163"/>
      <c r="D307" s="164"/>
      <c r="H307" s="165"/>
      <c r="M307" s="165"/>
      <c r="N307" s="165"/>
      <c r="AQ307" s="158"/>
      <c r="AR307" s="14"/>
      <c r="AS307" s="2"/>
      <c r="AT307" s="2"/>
      <c r="AU307" s="15"/>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row>
    <row r="308" spans="1:81" s="140" customFormat="1">
      <c r="A308" s="142"/>
      <c r="B308" s="217"/>
      <c r="C308" s="163"/>
      <c r="D308" s="164"/>
      <c r="H308" s="165"/>
      <c r="M308" s="165"/>
      <c r="N308" s="165"/>
      <c r="AQ308" s="158"/>
      <c r="AR308" s="14"/>
      <c r="AS308" s="2"/>
      <c r="AT308" s="2"/>
      <c r="AU308" s="15"/>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row>
    <row r="309" spans="1:81" s="140" customFormat="1">
      <c r="A309" s="142"/>
      <c r="B309" s="217"/>
      <c r="C309" s="163"/>
      <c r="D309" s="164"/>
      <c r="H309" s="165"/>
      <c r="M309" s="165"/>
      <c r="N309" s="165"/>
      <c r="AQ309" s="158"/>
      <c r="AR309" s="14"/>
      <c r="AS309" s="2"/>
      <c r="AT309" s="2"/>
      <c r="AU309" s="15"/>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row>
    <row r="310" spans="1:81" s="140" customFormat="1">
      <c r="A310" s="142"/>
      <c r="B310" s="217"/>
      <c r="C310" s="163"/>
      <c r="D310" s="164"/>
      <c r="H310" s="165"/>
      <c r="M310" s="165"/>
      <c r="N310" s="165"/>
      <c r="AQ310" s="158"/>
      <c r="AR310" s="14"/>
      <c r="AS310" s="2"/>
      <c r="AT310" s="2"/>
      <c r="AU310" s="15"/>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row>
    <row r="311" spans="1:81" s="140" customFormat="1">
      <c r="A311" s="142"/>
      <c r="B311" s="217"/>
      <c r="C311" s="163"/>
      <c r="D311" s="164"/>
      <c r="H311" s="165"/>
      <c r="M311" s="165"/>
      <c r="N311" s="165"/>
      <c r="AQ311" s="158"/>
      <c r="AR311" s="14"/>
      <c r="AS311" s="2"/>
      <c r="AT311" s="2"/>
      <c r="AU311" s="15"/>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row>
    <row r="312" spans="1:81" s="140" customFormat="1">
      <c r="A312" s="142"/>
      <c r="B312" s="217"/>
      <c r="C312" s="163"/>
      <c r="D312" s="164"/>
      <c r="H312" s="165"/>
      <c r="M312" s="165"/>
      <c r="N312" s="165"/>
      <c r="AQ312" s="158"/>
      <c r="AR312" s="14"/>
      <c r="AS312" s="2"/>
      <c r="AT312" s="2"/>
      <c r="AU312" s="15"/>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row>
    <row r="313" spans="1:81" s="140" customFormat="1">
      <c r="A313" s="142"/>
      <c r="B313" s="217"/>
      <c r="C313" s="163"/>
      <c r="D313" s="164"/>
      <c r="H313" s="165"/>
      <c r="M313" s="165"/>
      <c r="N313" s="165"/>
      <c r="AQ313" s="158"/>
      <c r="AR313" s="14"/>
      <c r="AS313" s="2"/>
      <c r="AT313" s="2"/>
      <c r="AU313" s="15"/>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row>
    <row r="314" spans="1:81" s="140" customFormat="1">
      <c r="A314" s="142"/>
      <c r="B314" s="217"/>
      <c r="C314" s="163"/>
      <c r="D314" s="164"/>
      <c r="H314" s="165"/>
      <c r="M314" s="165"/>
      <c r="N314" s="165"/>
      <c r="AQ314" s="158"/>
      <c r="AR314" s="14"/>
      <c r="AS314" s="2"/>
      <c r="AT314" s="2"/>
      <c r="AU314" s="15"/>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row>
    <row r="315" spans="1:81" s="140" customFormat="1">
      <c r="A315" s="142"/>
      <c r="B315" s="217"/>
      <c r="C315" s="163"/>
      <c r="D315" s="164"/>
      <c r="H315" s="165"/>
      <c r="M315" s="165"/>
      <c r="N315" s="165"/>
      <c r="AQ315" s="158"/>
      <c r="AR315" s="14"/>
      <c r="AS315" s="2"/>
      <c r="AT315" s="2"/>
      <c r="AU315" s="15"/>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row>
    <row r="316" spans="1:81" s="140" customFormat="1">
      <c r="A316" s="142"/>
      <c r="B316" s="217"/>
      <c r="C316" s="163"/>
      <c r="D316" s="164"/>
      <c r="H316" s="165"/>
      <c r="M316" s="165"/>
      <c r="N316" s="165"/>
      <c r="AQ316" s="158"/>
      <c r="AR316" s="14"/>
      <c r="AS316" s="2"/>
      <c r="AT316" s="2"/>
      <c r="AU316" s="15"/>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row>
    <row r="317" spans="1:81" s="140" customFormat="1">
      <c r="A317" s="142"/>
      <c r="B317" s="217"/>
      <c r="C317" s="163"/>
      <c r="D317" s="164"/>
      <c r="H317" s="165"/>
      <c r="M317" s="165"/>
      <c r="N317" s="165"/>
      <c r="AQ317" s="158"/>
      <c r="AR317" s="14"/>
      <c r="AS317" s="2"/>
      <c r="AT317" s="2"/>
      <c r="AU317" s="15"/>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row>
    <row r="318" spans="1:81" s="140" customFormat="1">
      <c r="A318" s="142"/>
      <c r="B318" s="217"/>
      <c r="C318" s="163"/>
      <c r="D318" s="164"/>
      <c r="H318" s="165"/>
      <c r="M318" s="165"/>
      <c r="N318" s="165"/>
      <c r="AQ318" s="158"/>
      <c r="AR318" s="14"/>
      <c r="AS318" s="2"/>
      <c r="AT318" s="2"/>
      <c r="AU318" s="15"/>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row>
    <row r="319" spans="1:81" s="140" customFormat="1">
      <c r="A319" s="142"/>
      <c r="B319" s="217"/>
      <c r="C319" s="163"/>
      <c r="D319" s="164"/>
      <c r="H319" s="165"/>
      <c r="M319" s="165"/>
      <c r="N319" s="165"/>
      <c r="AQ319" s="158"/>
      <c r="AR319" s="14"/>
      <c r="AS319" s="2"/>
      <c r="AT319" s="2"/>
      <c r="AU319" s="15"/>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row>
    <row r="320" spans="1:81" s="140" customFormat="1">
      <c r="A320" s="142"/>
      <c r="B320" s="217"/>
      <c r="C320" s="163"/>
      <c r="D320" s="164"/>
      <c r="H320" s="165"/>
      <c r="M320" s="165"/>
      <c r="N320" s="165"/>
      <c r="AQ320" s="158"/>
      <c r="AR320" s="14"/>
      <c r="AS320" s="2"/>
      <c r="AT320" s="2"/>
      <c r="AU320" s="15"/>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row>
    <row r="321" spans="1:81" s="140" customFormat="1">
      <c r="A321" s="142"/>
      <c r="B321" s="217"/>
      <c r="C321" s="163"/>
      <c r="D321" s="164"/>
      <c r="H321" s="165"/>
      <c r="M321" s="165"/>
      <c r="N321" s="165"/>
      <c r="AQ321" s="158"/>
      <c r="AR321" s="14"/>
      <c r="AS321" s="2"/>
      <c r="AT321" s="2"/>
      <c r="AU321" s="15"/>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row>
    <row r="322" spans="1:81" s="140" customFormat="1">
      <c r="A322" s="142"/>
      <c r="B322" s="217"/>
      <c r="C322" s="163"/>
      <c r="D322" s="164"/>
      <c r="H322" s="165"/>
      <c r="M322" s="165"/>
      <c r="N322" s="165"/>
      <c r="AQ322" s="158"/>
      <c r="AR322" s="14"/>
      <c r="AS322" s="2"/>
      <c r="AT322" s="2"/>
      <c r="AU322" s="15"/>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row>
    <row r="323" spans="1:81" s="140" customFormat="1">
      <c r="A323" s="142"/>
      <c r="B323" s="217"/>
      <c r="C323" s="163"/>
      <c r="D323" s="164"/>
      <c r="H323" s="165"/>
      <c r="M323" s="165"/>
      <c r="N323" s="165"/>
      <c r="AQ323" s="158"/>
      <c r="AR323" s="14"/>
      <c r="AS323" s="2"/>
      <c r="AT323" s="2"/>
      <c r="AU323" s="15"/>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row>
    <row r="324" spans="1:81" s="140" customFormat="1">
      <c r="A324" s="142"/>
      <c r="B324" s="217"/>
      <c r="C324" s="163"/>
      <c r="D324" s="164"/>
      <c r="H324" s="165"/>
      <c r="M324" s="165"/>
      <c r="N324" s="165"/>
      <c r="AQ324" s="158"/>
      <c r="AR324" s="14"/>
      <c r="AS324" s="2"/>
      <c r="AT324" s="2"/>
      <c r="AU324" s="15"/>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row>
    <row r="325" spans="1:81" s="140" customFormat="1">
      <c r="A325" s="142"/>
      <c r="B325" s="217"/>
      <c r="C325" s="163"/>
      <c r="D325" s="164"/>
      <c r="H325" s="165"/>
      <c r="M325" s="165"/>
      <c r="N325" s="165"/>
      <c r="AQ325" s="158"/>
      <c r="AR325" s="14"/>
      <c r="AS325" s="2"/>
      <c r="AT325" s="2"/>
      <c r="AU325" s="15"/>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row>
    <row r="326" spans="1:81" s="140" customFormat="1">
      <c r="A326" s="142"/>
      <c r="B326" s="217"/>
      <c r="C326" s="163"/>
      <c r="D326" s="164"/>
      <c r="H326" s="165"/>
      <c r="M326" s="165"/>
      <c r="N326" s="165"/>
      <c r="AQ326" s="158"/>
      <c r="AR326" s="14"/>
      <c r="AS326" s="2"/>
      <c r="AT326" s="2"/>
      <c r="AU326" s="15"/>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row>
    <row r="327" spans="1:81" s="140" customFormat="1">
      <c r="A327" s="142"/>
      <c r="B327" s="217"/>
      <c r="C327" s="163"/>
      <c r="D327" s="164"/>
      <c r="H327" s="165"/>
      <c r="M327" s="165"/>
      <c r="N327" s="165"/>
      <c r="AQ327" s="158"/>
      <c r="AR327" s="14"/>
      <c r="AS327" s="2"/>
      <c r="AT327" s="2"/>
      <c r="AU327" s="15"/>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row>
    <row r="328" spans="1:81" s="140" customFormat="1">
      <c r="A328" s="142"/>
      <c r="B328" s="217"/>
      <c r="C328" s="163"/>
      <c r="D328" s="164"/>
      <c r="H328" s="165"/>
      <c r="M328" s="165"/>
      <c r="N328" s="165"/>
      <c r="AQ328" s="158"/>
      <c r="AR328" s="14"/>
      <c r="AS328" s="2"/>
      <c r="AT328" s="2"/>
      <c r="AU328" s="15"/>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row>
    <row r="329" spans="1:81" s="140" customFormat="1">
      <c r="A329" s="142"/>
      <c r="B329" s="217"/>
      <c r="C329" s="163"/>
      <c r="D329" s="164"/>
      <c r="H329" s="165"/>
      <c r="M329" s="165"/>
      <c r="N329" s="165"/>
      <c r="AQ329" s="158"/>
      <c r="AR329" s="14"/>
      <c r="AS329" s="2"/>
      <c r="AT329" s="2"/>
      <c r="AU329" s="15"/>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row>
    <row r="330" spans="1:81" s="140" customFormat="1">
      <c r="A330" s="142"/>
      <c r="B330" s="217"/>
      <c r="C330" s="163"/>
      <c r="D330" s="164"/>
      <c r="H330" s="165"/>
      <c r="M330" s="165"/>
      <c r="N330" s="165"/>
      <c r="AQ330" s="158"/>
      <c r="AR330" s="14"/>
      <c r="AS330" s="2"/>
      <c r="AT330" s="2"/>
      <c r="AU330" s="15"/>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row>
    <row r="331" spans="1:81" s="140" customFormat="1">
      <c r="A331" s="142"/>
      <c r="B331" s="217"/>
      <c r="C331" s="163"/>
      <c r="D331" s="164"/>
      <c r="H331" s="165"/>
      <c r="M331" s="165"/>
      <c r="N331" s="165"/>
      <c r="AQ331" s="158"/>
      <c r="AR331" s="14"/>
      <c r="AS331" s="2"/>
      <c r="AT331" s="2"/>
      <c r="AU331" s="15"/>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row>
    <row r="332" spans="1:81" s="140" customFormat="1">
      <c r="A332" s="142"/>
      <c r="B332" s="217"/>
      <c r="C332" s="163"/>
      <c r="D332" s="164"/>
      <c r="H332" s="165"/>
      <c r="M332" s="165"/>
      <c r="N332" s="165"/>
      <c r="AQ332" s="158"/>
      <c r="AR332" s="14"/>
      <c r="AS332" s="2"/>
      <c r="AT332" s="2"/>
      <c r="AU332" s="15"/>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row>
    <row r="333" spans="1:81" s="140" customFormat="1">
      <c r="A333" s="142"/>
      <c r="B333" s="217"/>
      <c r="C333" s="163"/>
      <c r="D333" s="164"/>
      <c r="H333" s="165"/>
      <c r="M333" s="165"/>
      <c r="N333" s="165"/>
      <c r="AQ333" s="158"/>
      <c r="AR333" s="14"/>
      <c r="AS333" s="2"/>
      <c r="AT333" s="2"/>
      <c r="AU333" s="15"/>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row>
    <row r="334" spans="1:81" s="140" customFormat="1">
      <c r="A334" s="142"/>
      <c r="B334" s="217"/>
      <c r="C334" s="163"/>
      <c r="D334" s="164"/>
      <c r="H334" s="165"/>
      <c r="M334" s="165"/>
      <c r="N334" s="165"/>
      <c r="AQ334" s="158"/>
      <c r="AR334" s="14"/>
      <c r="AS334" s="2"/>
      <c r="AT334" s="2"/>
      <c r="AU334" s="15"/>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row>
    <row r="335" spans="1:81" s="140" customFormat="1">
      <c r="A335" s="142"/>
      <c r="B335" s="217"/>
      <c r="C335" s="163"/>
      <c r="D335" s="164"/>
      <c r="H335" s="165"/>
      <c r="M335" s="165"/>
      <c r="N335" s="165"/>
      <c r="AQ335" s="158"/>
      <c r="AR335" s="14"/>
      <c r="AS335" s="2"/>
      <c r="AT335" s="2"/>
      <c r="AU335" s="15"/>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row>
    <row r="336" spans="1:81" s="140" customFormat="1">
      <c r="A336" s="142"/>
      <c r="B336" s="217"/>
      <c r="C336" s="163"/>
      <c r="D336" s="164"/>
      <c r="H336" s="165"/>
      <c r="M336" s="165"/>
      <c r="N336" s="165"/>
      <c r="AQ336" s="158"/>
      <c r="AR336" s="14"/>
      <c r="AS336" s="2"/>
      <c r="AT336" s="2"/>
      <c r="AU336" s="15"/>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row>
    <row r="337" spans="1:81" s="140" customFormat="1">
      <c r="A337" s="142"/>
      <c r="B337" s="217"/>
      <c r="C337" s="163"/>
      <c r="D337" s="164"/>
      <c r="H337" s="165"/>
      <c r="M337" s="165"/>
      <c r="N337" s="165"/>
      <c r="AQ337" s="158"/>
      <c r="AR337" s="14"/>
      <c r="AS337" s="2"/>
      <c r="AT337" s="2"/>
      <c r="AU337" s="15"/>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row>
    <row r="338" spans="1:81" s="140" customFormat="1">
      <c r="A338" s="142"/>
      <c r="B338" s="217"/>
      <c r="C338" s="163"/>
      <c r="D338" s="164"/>
      <c r="H338" s="165"/>
      <c r="M338" s="165"/>
      <c r="N338" s="165"/>
      <c r="AQ338" s="158"/>
      <c r="AR338" s="14"/>
      <c r="AS338" s="2"/>
      <c r="AT338" s="2"/>
      <c r="AU338" s="15"/>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row>
    <row r="339" spans="1:81" s="140" customFormat="1">
      <c r="A339" s="142"/>
      <c r="B339" s="217"/>
      <c r="C339" s="163"/>
      <c r="D339" s="164"/>
      <c r="H339" s="165"/>
      <c r="M339" s="165"/>
      <c r="N339" s="165"/>
      <c r="AQ339" s="158"/>
      <c r="AR339" s="14"/>
      <c r="AS339" s="2"/>
      <c r="AT339" s="2"/>
      <c r="AU339" s="15"/>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row>
    <row r="340" spans="1:81" s="140" customFormat="1">
      <c r="A340" s="142"/>
      <c r="B340" s="217"/>
      <c r="C340" s="163"/>
      <c r="D340" s="164"/>
      <c r="H340" s="165"/>
      <c r="M340" s="165"/>
      <c r="N340" s="165"/>
      <c r="AQ340" s="158"/>
      <c r="AR340" s="14"/>
      <c r="AS340" s="2"/>
      <c r="AT340" s="2"/>
      <c r="AU340" s="15"/>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row>
    <row r="341" spans="1:81" s="140" customFormat="1">
      <c r="A341" s="142"/>
      <c r="B341" s="217"/>
      <c r="C341" s="163"/>
      <c r="D341" s="164"/>
      <c r="H341" s="165"/>
      <c r="M341" s="165"/>
      <c r="N341" s="165"/>
      <c r="AQ341" s="158"/>
      <c r="AR341" s="14"/>
      <c r="AS341" s="2"/>
      <c r="AT341" s="2"/>
      <c r="AU341" s="15"/>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row>
    <row r="342" spans="1:81" s="140" customFormat="1">
      <c r="A342" s="142"/>
      <c r="B342" s="217"/>
      <c r="C342" s="163"/>
      <c r="D342" s="164"/>
      <c r="H342" s="165"/>
      <c r="M342" s="165"/>
      <c r="N342" s="165"/>
      <c r="AQ342" s="158"/>
      <c r="AR342" s="14"/>
      <c r="AS342" s="2"/>
      <c r="AT342" s="2"/>
      <c r="AU342" s="15"/>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row>
    <row r="343" spans="1:81" s="140" customFormat="1">
      <c r="A343" s="142"/>
      <c r="B343" s="217"/>
      <c r="C343" s="163"/>
      <c r="D343" s="164"/>
      <c r="H343" s="165"/>
      <c r="M343" s="165"/>
      <c r="N343" s="165"/>
      <c r="AQ343" s="158"/>
      <c r="AR343" s="14"/>
      <c r="AS343" s="2"/>
      <c r="AT343" s="2"/>
      <c r="AU343" s="15"/>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row>
    <row r="344" spans="1:81" s="140" customFormat="1">
      <c r="A344" s="142"/>
      <c r="B344" s="217"/>
      <c r="C344" s="163"/>
      <c r="D344" s="164"/>
      <c r="H344" s="165"/>
      <c r="M344" s="165"/>
      <c r="N344" s="165"/>
      <c r="AQ344" s="158"/>
      <c r="AR344" s="14"/>
      <c r="AS344" s="2"/>
      <c r="AT344" s="2"/>
      <c r="AU344" s="15"/>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row>
    <row r="345" spans="1:81" s="140" customFormat="1">
      <c r="A345" s="142"/>
      <c r="B345" s="217"/>
      <c r="C345" s="163"/>
      <c r="D345" s="164"/>
      <c r="H345" s="165"/>
      <c r="M345" s="165"/>
      <c r="N345" s="165"/>
      <c r="AQ345" s="158"/>
      <c r="AR345" s="14"/>
      <c r="AS345" s="2"/>
      <c r="AT345" s="2"/>
      <c r="AU345" s="15"/>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row>
    <row r="346" spans="1:81" s="140" customFormat="1">
      <c r="A346" s="142"/>
      <c r="B346" s="217"/>
      <c r="C346" s="163"/>
      <c r="D346" s="164"/>
      <c r="H346" s="165"/>
      <c r="M346" s="165"/>
      <c r="N346" s="165"/>
      <c r="AQ346" s="158"/>
      <c r="AR346" s="14"/>
      <c r="AS346" s="2"/>
      <c r="AT346" s="2"/>
      <c r="AU346" s="15"/>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row>
    <row r="347" spans="1:81" s="140" customFormat="1">
      <c r="A347" s="142"/>
      <c r="B347" s="217"/>
      <c r="C347" s="163"/>
      <c r="D347" s="164"/>
      <c r="H347" s="165"/>
      <c r="M347" s="165"/>
      <c r="N347" s="165"/>
      <c r="AQ347" s="158"/>
      <c r="AR347" s="14"/>
      <c r="AS347" s="2"/>
      <c r="AT347" s="2"/>
      <c r="AU347" s="15"/>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row>
    <row r="348" spans="1:81" s="140" customFormat="1">
      <c r="A348" s="142"/>
      <c r="B348" s="217"/>
      <c r="C348" s="163"/>
      <c r="D348" s="164"/>
      <c r="H348" s="165"/>
      <c r="M348" s="165"/>
      <c r="N348" s="165"/>
      <c r="AQ348" s="158"/>
      <c r="AR348" s="14"/>
      <c r="AS348" s="2"/>
      <c r="AT348" s="2"/>
      <c r="AU348" s="15"/>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row>
    <row r="349" spans="1:81" s="140" customFormat="1">
      <c r="A349" s="142"/>
      <c r="B349" s="217"/>
      <c r="C349" s="163"/>
      <c r="D349" s="164"/>
      <c r="H349" s="165"/>
      <c r="M349" s="165"/>
      <c r="N349" s="165"/>
      <c r="AQ349" s="158"/>
      <c r="AR349" s="14"/>
      <c r="AS349" s="2"/>
      <c r="AT349" s="2"/>
      <c r="AU349" s="15"/>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row>
    <row r="350" spans="1:81" s="140" customFormat="1">
      <c r="A350" s="142"/>
      <c r="B350" s="217"/>
      <c r="C350" s="163"/>
      <c r="D350" s="164"/>
      <c r="H350" s="165"/>
      <c r="M350" s="165"/>
      <c r="N350" s="165"/>
      <c r="AQ350" s="158"/>
      <c r="AR350" s="14"/>
      <c r="AS350" s="2"/>
      <c r="AT350" s="2"/>
      <c r="AU350" s="15"/>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row>
    <row r="351" spans="1:81" s="140" customFormat="1">
      <c r="A351" s="142"/>
      <c r="B351" s="217"/>
      <c r="C351" s="163"/>
      <c r="D351" s="164"/>
      <c r="H351" s="165"/>
      <c r="M351" s="165"/>
      <c r="N351" s="165"/>
      <c r="AQ351" s="158"/>
      <c r="AR351" s="14"/>
      <c r="AS351" s="2"/>
      <c r="AT351" s="2"/>
      <c r="AU351" s="15"/>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row>
    <row r="352" spans="1:81" s="140" customFormat="1">
      <c r="A352" s="142"/>
      <c r="B352" s="217"/>
      <c r="C352" s="163"/>
      <c r="D352" s="164"/>
      <c r="H352" s="165"/>
      <c r="M352" s="165"/>
      <c r="N352" s="165"/>
      <c r="AQ352" s="158"/>
      <c r="AR352" s="14"/>
      <c r="AS352" s="2"/>
      <c r="AT352" s="2"/>
      <c r="AU352" s="15"/>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row>
    <row r="353" spans="1:81" s="140" customFormat="1">
      <c r="A353" s="142"/>
      <c r="B353" s="217"/>
      <c r="C353" s="163"/>
      <c r="D353" s="164"/>
      <c r="H353" s="165"/>
      <c r="M353" s="165"/>
      <c r="N353" s="165"/>
      <c r="AQ353" s="158"/>
      <c r="AR353" s="14"/>
      <c r="AS353" s="2"/>
      <c r="AT353" s="2"/>
      <c r="AU353" s="15"/>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row>
    <row r="354" spans="1:81" s="140" customFormat="1">
      <c r="A354" s="142"/>
      <c r="B354" s="217"/>
      <c r="C354" s="163"/>
      <c r="D354" s="164"/>
      <c r="H354" s="165"/>
      <c r="M354" s="165"/>
      <c r="N354" s="165"/>
      <c r="AQ354" s="158"/>
      <c r="AR354" s="14"/>
      <c r="AS354" s="2"/>
      <c r="AT354" s="2"/>
      <c r="AU354" s="15"/>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row>
    <row r="355" spans="1:81" s="140" customFormat="1">
      <c r="A355" s="142"/>
      <c r="B355" s="217"/>
      <c r="C355" s="163"/>
      <c r="D355" s="164"/>
      <c r="H355" s="165"/>
      <c r="M355" s="165"/>
      <c r="N355" s="165"/>
      <c r="AQ355" s="158"/>
      <c r="AR355" s="14"/>
      <c r="AS355" s="2"/>
      <c r="AT355" s="2"/>
      <c r="AU355" s="15"/>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row>
    <row r="356" spans="1:81" s="140" customFormat="1">
      <c r="A356" s="142"/>
      <c r="B356" s="217"/>
      <c r="C356" s="163"/>
      <c r="D356" s="164"/>
      <c r="H356" s="165"/>
      <c r="M356" s="165"/>
      <c r="N356" s="165"/>
      <c r="AQ356" s="158"/>
      <c r="AR356" s="14"/>
      <c r="AS356" s="2"/>
      <c r="AT356" s="2"/>
      <c r="AU356" s="15"/>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row>
    <row r="357" spans="1:81" s="140" customFormat="1">
      <c r="A357" s="142"/>
      <c r="B357" s="217"/>
      <c r="C357" s="163"/>
      <c r="D357" s="164"/>
      <c r="H357" s="165"/>
      <c r="M357" s="165"/>
      <c r="N357" s="165"/>
      <c r="AQ357" s="158"/>
      <c r="AR357" s="14"/>
      <c r="AS357" s="2"/>
      <c r="AT357" s="2"/>
      <c r="AU357" s="15"/>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row>
    <row r="358" spans="1:81" s="140" customFormat="1">
      <c r="A358" s="142"/>
      <c r="B358" s="217"/>
      <c r="C358" s="163"/>
      <c r="D358" s="164"/>
      <c r="H358" s="165"/>
      <c r="M358" s="165"/>
      <c r="N358" s="165"/>
      <c r="AQ358" s="158"/>
      <c r="AR358" s="14"/>
      <c r="AS358" s="2"/>
      <c r="AT358" s="2"/>
      <c r="AU358" s="15"/>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row>
    <row r="359" spans="1:81" s="140" customFormat="1">
      <c r="A359" s="142"/>
      <c r="B359" s="217"/>
      <c r="C359" s="163"/>
      <c r="D359" s="164"/>
      <c r="H359" s="165"/>
      <c r="M359" s="165"/>
      <c r="N359" s="165"/>
      <c r="AQ359" s="158"/>
      <c r="AR359" s="14"/>
      <c r="AS359" s="2"/>
      <c r="AT359" s="2"/>
      <c r="AU359" s="15"/>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row>
    <row r="360" spans="1:81" s="140" customFormat="1">
      <c r="A360" s="142"/>
      <c r="B360" s="217"/>
      <c r="C360" s="163"/>
      <c r="D360" s="164"/>
      <c r="H360" s="165"/>
      <c r="M360" s="165"/>
      <c r="N360" s="165"/>
      <c r="AQ360" s="158"/>
      <c r="AR360" s="14"/>
      <c r="AS360" s="2"/>
      <c r="AT360" s="2"/>
      <c r="AU360" s="15"/>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row>
    <row r="361" spans="1:81" s="140" customFormat="1">
      <c r="A361" s="142"/>
      <c r="B361" s="217"/>
      <c r="C361" s="163"/>
      <c r="D361" s="164"/>
      <c r="H361" s="165"/>
      <c r="M361" s="165"/>
      <c r="N361" s="165"/>
      <c r="AQ361" s="158"/>
      <c r="AR361" s="14"/>
      <c r="AS361" s="2"/>
      <c r="AT361" s="2"/>
      <c r="AU361" s="15"/>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row>
    <row r="362" spans="1:81" s="140" customFormat="1">
      <c r="A362" s="142"/>
      <c r="B362" s="217"/>
      <c r="C362" s="163"/>
      <c r="D362" s="164"/>
      <c r="H362" s="165"/>
      <c r="M362" s="165"/>
      <c r="N362" s="165"/>
      <c r="AQ362" s="158"/>
      <c r="AR362" s="14"/>
      <c r="AS362" s="2"/>
      <c r="AT362" s="2"/>
      <c r="AU362" s="15"/>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row>
    <row r="363" spans="1:81" s="140" customFormat="1">
      <c r="A363" s="142"/>
      <c r="B363" s="217"/>
      <c r="C363" s="163"/>
      <c r="D363" s="164"/>
      <c r="H363" s="165"/>
      <c r="M363" s="165"/>
      <c r="N363" s="165"/>
      <c r="AQ363" s="158"/>
      <c r="AR363" s="14"/>
      <c r="AS363" s="2"/>
      <c r="AT363" s="2"/>
      <c r="AU363" s="15"/>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row>
    <row r="364" spans="1:81" s="140" customFormat="1">
      <c r="A364" s="142"/>
      <c r="B364" s="217"/>
      <c r="C364" s="163"/>
      <c r="D364" s="164"/>
      <c r="H364" s="165"/>
      <c r="M364" s="165"/>
      <c r="N364" s="165"/>
      <c r="AQ364" s="158"/>
      <c r="AR364" s="14"/>
      <c r="AS364" s="2"/>
      <c r="AT364" s="2"/>
      <c r="AU364" s="15"/>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row>
    <row r="365" spans="1:81" s="140" customFormat="1">
      <c r="A365" s="142"/>
      <c r="B365" s="217"/>
      <c r="C365" s="163"/>
      <c r="D365" s="164"/>
      <c r="H365" s="165"/>
      <c r="M365" s="165"/>
      <c r="N365" s="165"/>
      <c r="AQ365" s="158"/>
      <c r="AR365" s="14"/>
      <c r="AS365" s="2"/>
      <c r="AT365" s="2"/>
      <c r="AU365" s="15"/>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row>
    <row r="366" spans="1:81" s="140" customFormat="1">
      <c r="A366" s="142"/>
      <c r="B366" s="217"/>
      <c r="C366" s="163"/>
      <c r="D366" s="164"/>
      <c r="H366" s="165"/>
      <c r="M366" s="165"/>
      <c r="N366" s="165"/>
      <c r="AQ366" s="158"/>
      <c r="AR366" s="14"/>
      <c r="AS366" s="2"/>
      <c r="AT366" s="2"/>
      <c r="AU366" s="15"/>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row>
    <row r="367" spans="1:81" s="140" customFormat="1">
      <c r="A367" s="142"/>
      <c r="B367" s="217"/>
      <c r="C367" s="163"/>
      <c r="D367" s="164"/>
      <c r="H367" s="165"/>
      <c r="M367" s="165"/>
      <c r="N367" s="165"/>
      <c r="AQ367" s="158"/>
      <c r="AR367" s="14"/>
      <c r="AS367" s="2"/>
      <c r="AT367" s="2"/>
      <c r="AU367" s="15"/>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row>
    <row r="368" spans="1:81" s="140" customFormat="1">
      <c r="A368" s="142"/>
      <c r="B368" s="217"/>
      <c r="C368" s="163"/>
      <c r="D368" s="164"/>
      <c r="H368" s="165"/>
      <c r="M368" s="165"/>
      <c r="N368" s="165"/>
      <c r="AQ368" s="158"/>
      <c r="AR368" s="14"/>
      <c r="AS368" s="2"/>
      <c r="AT368" s="2"/>
      <c r="AU368" s="15"/>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row>
    <row r="369" spans="1:81" s="140" customFormat="1">
      <c r="A369" s="142"/>
      <c r="B369" s="217"/>
      <c r="C369" s="163"/>
      <c r="D369" s="164"/>
      <c r="H369" s="165"/>
      <c r="M369" s="165"/>
      <c r="N369" s="165"/>
      <c r="AQ369" s="158"/>
      <c r="AR369" s="14"/>
      <c r="AS369" s="2"/>
      <c r="AT369" s="2"/>
      <c r="AU369" s="15"/>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row>
    <row r="370" spans="1:81" s="140" customFormat="1">
      <c r="A370" s="142"/>
      <c r="B370" s="217"/>
      <c r="C370" s="163"/>
      <c r="D370" s="164"/>
      <c r="H370" s="165"/>
      <c r="M370" s="165"/>
      <c r="N370" s="165"/>
      <c r="AQ370" s="158"/>
      <c r="AR370" s="14"/>
      <c r="AS370" s="2"/>
      <c r="AT370" s="2"/>
      <c r="AU370" s="15"/>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row>
    <row r="371" spans="1:81" s="140" customFormat="1">
      <c r="A371" s="142"/>
      <c r="B371" s="217"/>
      <c r="C371" s="163"/>
      <c r="D371" s="164"/>
      <c r="H371" s="165"/>
      <c r="M371" s="165"/>
      <c r="N371" s="165"/>
      <c r="AQ371" s="158"/>
      <c r="AR371" s="14"/>
      <c r="AS371" s="2"/>
      <c r="AT371" s="2"/>
      <c r="AU371" s="15"/>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row>
    <row r="372" spans="1:81" s="140" customFormat="1">
      <c r="A372" s="142"/>
      <c r="B372" s="217"/>
      <c r="C372" s="163"/>
      <c r="D372" s="164"/>
      <c r="H372" s="165"/>
      <c r="M372" s="165"/>
      <c r="N372" s="165"/>
      <c r="AQ372" s="158"/>
      <c r="AR372" s="14"/>
      <c r="AS372" s="2"/>
      <c r="AT372" s="2"/>
      <c r="AU372" s="15"/>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row>
    <row r="373" spans="1:81" s="140" customFormat="1">
      <c r="A373" s="142"/>
      <c r="B373" s="217"/>
      <c r="C373" s="163"/>
      <c r="D373" s="164"/>
      <c r="H373" s="165"/>
      <c r="M373" s="165"/>
      <c r="N373" s="165"/>
      <c r="AQ373" s="158"/>
      <c r="AR373" s="14"/>
      <c r="AS373" s="2"/>
      <c r="AT373" s="2"/>
      <c r="AU373" s="15"/>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row>
    <row r="374" spans="1:81" s="140" customFormat="1">
      <c r="A374" s="142"/>
      <c r="B374" s="217"/>
      <c r="C374" s="163"/>
      <c r="D374" s="164"/>
      <c r="H374" s="165"/>
      <c r="M374" s="165"/>
      <c r="N374" s="165"/>
      <c r="AQ374" s="158"/>
      <c r="AR374" s="14"/>
      <c r="AS374" s="2"/>
      <c r="AT374" s="2"/>
      <c r="AU374" s="15"/>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row>
    <row r="375" spans="1:81" s="140" customFormat="1">
      <c r="A375" s="142"/>
      <c r="B375" s="217"/>
      <c r="C375" s="163"/>
      <c r="D375" s="164"/>
      <c r="H375" s="165"/>
      <c r="M375" s="165"/>
      <c r="N375" s="165"/>
      <c r="AQ375" s="158"/>
      <c r="AR375" s="14"/>
      <c r="AS375" s="2"/>
      <c r="AT375" s="2"/>
      <c r="AU375" s="15"/>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row>
    <row r="376" spans="1:81" s="140" customFormat="1">
      <c r="A376" s="142"/>
      <c r="B376" s="217"/>
      <c r="C376" s="163"/>
      <c r="D376" s="164"/>
      <c r="H376" s="165"/>
      <c r="M376" s="165"/>
      <c r="N376" s="165"/>
      <c r="AQ376" s="158"/>
      <c r="AR376" s="14"/>
      <c r="AS376" s="2"/>
      <c r="AT376" s="2"/>
      <c r="AU376" s="15"/>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row>
    <row r="377" spans="1:81" s="140" customFormat="1">
      <c r="A377" s="142"/>
      <c r="B377" s="217"/>
      <c r="C377" s="163"/>
      <c r="D377" s="164"/>
      <c r="H377" s="165"/>
      <c r="M377" s="165"/>
      <c r="N377" s="165"/>
      <c r="AQ377" s="158"/>
      <c r="AR377" s="14"/>
      <c r="AS377" s="2"/>
      <c r="AT377" s="2"/>
      <c r="AU377" s="15"/>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row>
    <row r="378" spans="1:81" s="140" customFormat="1">
      <c r="A378" s="142"/>
      <c r="B378" s="217"/>
      <c r="C378" s="163"/>
      <c r="D378" s="164"/>
      <c r="H378" s="165"/>
      <c r="M378" s="165"/>
      <c r="N378" s="165"/>
      <c r="AQ378" s="158"/>
      <c r="AR378" s="14"/>
      <c r="AS378" s="2"/>
      <c r="AT378" s="2"/>
      <c r="AU378" s="15"/>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row>
    <row r="379" spans="1:81" s="140" customFormat="1">
      <c r="A379" s="142"/>
      <c r="B379" s="217"/>
      <c r="C379" s="163"/>
      <c r="D379" s="164"/>
      <c r="H379" s="165"/>
      <c r="M379" s="165"/>
      <c r="N379" s="165"/>
      <c r="AQ379" s="158"/>
      <c r="AR379" s="14"/>
      <c r="AS379" s="2"/>
      <c r="AT379" s="2"/>
      <c r="AU379" s="15"/>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row>
    <row r="380" spans="1:81" s="140" customFormat="1">
      <c r="A380" s="142"/>
      <c r="B380" s="217"/>
      <c r="C380" s="163"/>
      <c r="D380" s="164"/>
      <c r="H380" s="165"/>
      <c r="M380" s="165"/>
      <c r="N380" s="165"/>
      <c r="AQ380" s="158"/>
      <c r="AR380" s="14"/>
      <c r="AS380" s="2"/>
      <c r="AT380" s="2"/>
      <c r="AU380" s="15"/>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row>
    <row r="381" spans="1:81" s="140" customFormat="1">
      <c r="A381" s="142"/>
      <c r="B381" s="217"/>
      <c r="C381" s="163"/>
      <c r="D381" s="164"/>
      <c r="H381" s="165"/>
      <c r="M381" s="165"/>
      <c r="N381" s="165"/>
      <c r="AQ381" s="158"/>
      <c r="AR381" s="14"/>
      <c r="AS381" s="2"/>
      <c r="AT381" s="2"/>
      <c r="AU381" s="15"/>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row>
    <row r="382" spans="1:81" s="140" customFormat="1">
      <c r="A382" s="142"/>
      <c r="B382" s="217"/>
      <c r="C382" s="163"/>
      <c r="D382" s="164"/>
      <c r="H382" s="165"/>
      <c r="M382" s="165"/>
      <c r="N382" s="165"/>
      <c r="AQ382" s="158"/>
      <c r="AR382" s="14"/>
      <c r="AS382" s="2"/>
      <c r="AT382" s="2"/>
      <c r="AU382" s="15"/>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row>
    <row r="383" spans="1:81" s="140" customFormat="1">
      <c r="A383" s="142"/>
      <c r="B383" s="217"/>
      <c r="C383" s="163"/>
      <c r="D383" s="164"/>
      <c r="H383" s="165"/>
      <c r="M383" s="165"/>
      <c r="N383" s="165"/>
      <c r="AQ383" s="158"/>
      <c r="AR383" s="14"/>
      <c r="AS383" s="2"/>
      <c r="AT383" s="2"/>
      <c r="AU383" s="15"/>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row>
    <row r="384" spans="1:81" s="140" customFormat="1">
      <c r="A384" s="142"/>
      <c r="B384" s="217"/>
      <c r="C384" s="163"/>
      <c r="D384" s="164"/>
      <c r="H384" s="165"/>
      <c r="M384" s="165"/>
      <c r="N384" s="165"/>
      <c r="AQ384" s="158"/>
      <c r="AR384" s="14"/>
      <c r="AS384" s="2"/>
      <c r="AT384" s="2"/>
      <c r="AU384" s="15"/>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row>
    <row r="385" spans="1:81" s="140" customFormat="1">
      <c r="A385" s="142"/>
      <c r="B385" s="217"/>
      <c r="C385" s="163"/>
      <c r="D385" s="164"/>
      <c r="H385" s="165"/>
      <c r="M385" s="165"/>
      <c r="N385" s="165"/>
      <c r="AQ385" s="158"/>
      <c r="AR385" s="14"/>
      <c r="AS385" s="2"/>
      <c r="AT385" s="2"/>
      <c r="AU385" s="15"/>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row>
    <row r="386" spans="1:81" s="140" customFormat="1">
      <c r="A386" s="142"/>
      <c r="B386" s="217"/>
      <c r="C386" s="163"/>
      <c r="D386" s="164"/>
      <c r="H386" s="165"/>
      <c r="M386" s="165"/>
      <c r="N386" s="165"/>
      <c r="AQ386" s="158"/>
      <c r="AR386" s="14"/>
      <c r="AS386" s="2"/>
      <c r="AT386" s="2"/>
      <c r="AU386" s="15"/>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row>
    <row r="387" spans="1:81" s="140" customFormat="1">
      <c r="A387" s="142"/>
      <c r="B387" s="217"/>
      <c r="C387" s="163"/>
      <c r="D387" s="164"/>
      <c r="H387" s="165"/>
      <c r="M387" s="165"/>
      <c r="N387" s="165"/>
      <c r="AQ387" s="158"/>
      <c r="AR387" s="14"/>
      <c r="AS387" s="2"/>
      <c r="AT387" s="2"/>
      <c r="AU387" s="15"/>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row>
    <row r="388" spans="1:81" s="140" customFormat="1">
      <c r="A388" s="142"/>
      <c r="B388" s="217"/>
      <c r="C388" s="163"/>
      <c r="D388" s="164"/>
      <c r="H388" s="165"/>
      <c r="M388" s="165"/>
      <c r="N388" s="165"/>
      <c r="AQ388" s="158"/>
      <c r="AR388" s="14"/>
      <c r="AS388" s="2"/>
      <c r="AT388" s="2"/>
      <c r="AU388" s="15"/>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row>
    <row r="389" spans="1:81" s="140" customFormat="1">
      <c r="A389" s="142"/>
      <c r="B389" s="217"/>
      <c r="C389" s="163"/>
      <c r="D389" s="164"/>
      <c r="H389" s="165"/>
      <c r="M389" s="165"/>
      <c r="N389" s="165"/>
      <c r="AQ389" s="158"/>
      <c r="AR389" s="14"/>
      <c r="AS389" s="2"/>
      <c r="AT389" s="2"/>
      <c r="AU389" s="15"/>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row>
    <row r="390" spans="1:81" s="140" customFormat="1">
      <c r="A390" s="142"/>
      <c r="B390" s="217"/>
      <c r="C390" s="163"/>
      <c r="D390" s="164"/>
      <c r="H390" s="165"/>
      <c r="M390" s="165"/>
      <c r="N390" s="165"/>
      <c r="AQ390" s="158"/>
      <c r="AR390" s="14"/>
      <c r="AS390" s="2"/>
      <c r="AT390" s="2"/>
      <c r="AU390" s="15"/>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row>
    <row r="391" spans="1:81" s="140" customFormat="1">
      <c r="A391" s="142"/>
      <c r="B391" s="217"/>
      <c r="C391" s="163"/>
      <c r="D391" s="164"/>
      <c r="H391" s="165"/>
      <c r="M391" s="165"/>
      <c r="N391" s="165"/>
      <c r="AQ391" s="158"/>
      <c r="AR391" s="14"/>
      <c r="AS391" s="2"/>
      <c r="AT391" s="2"/>
      <c r="AU391" s="15"/>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row>
    <row r="392" spans="1:81" s="140" customFormat="1">
      <c r="A392" s="142"/>
      <c r="B392" s="217"/>
      <c r="C392" s="163"/>
      <c r="D392" s="164"/>
      <c r="H392" s="165"/>
      <c r="M392" s="165"/>
      <c r="N392" s="165"/>
      <c r="AQ392" s="158"/>
      <c r="AR392" s="14"/>
      <c r="AS392" s="2"/>
      <c r="AT392" s="2"/>
      <c r="AU392" s="15"/>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row>
    <row r="393" spans="1:81" s="140" customFormat="1">
      <c r="A393" s="142"/>
      <c r="B393" s="217"/>
      <c r="C393" s="163"/>
      <c r="D393" s="164"/>
      <c r="H393" s="165"/>
      <c r="M393" s="165"/>
      <c r="N393" s="165"/>
      <c r="AQ393" s="158"/>
      <c r="AR393" s="14"/>
      <c r="AS393" s="2"/>
      <c r="AT393" s="2"/>
      <c r="AU393" s="15"/>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row>
    <row r="394" spans="1:81" s="140" customFormat="1">
      <c r="A394" s="142"/>
      <c r="B394" s="217"/>
      <c r="C394" s="163"/>
      <c r="D394" s="164"/>
      <c r="H394" s="165"/>
      <c r="M394" s="165"/>
      <c r="N394" s="165"/>
      <c r="AQ394" s="158"/>
      <c r="AR394" s="14"/>
      <c r="AS394" s="2"/>
      <c r="AT394" s="2"/>
      <c r="AU394" s="15"/>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row>
    <row r="395" spans="1:81" s="140" customFormat="1">
      <c r="A395" s="142"/>
      <c r="B395" s="217"/>
      <c r="C395" s="163"/>
      <c r="D395" s="164"/>
      <c r="H395" s="165"/>
      <c r="M395" s="165"/>
      <c r="N395" s="165"/>
      <c r="AQ395" s="158"/>
      <c r="AR395" s="14"/>
      <c r="AS395" s="2"/>
      <c r="AT395" s="2"/>
      <c r="AU395" s="15"/>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row>
    <row r="396" spans="1:81" s="140" customFormat="1">
      <c r="A396" s="142"/>
      <c r="B396" s="217"/>
      <c r="C396" s="163"/>
      <c r="D396" s="164"/>
      <c r="H396" s="165"/>
      <c r="M396" s="165"/>
      <c r="N396" s="165"/>
      <c r="AQ396" s="158"/>
      <c r="AR396" s="14"/>
      <c r="AS396" s="2"/>
      <c r="AT396" s="2"/>
      <c r="AU396" s="15"/>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row>
    <row r="397" spans="1:81" s="140" customFormat="1">
      <c r="A397" s="142"/>
      <c r="B397" s="217"/>
      <c r="C397" s="163"/>
      <c r="D397" s="164"/>
      <c r="H397" s="165"/>
      <c r="M397" s="165"/>
      <c r="N397" s="165"/>
      <c r="AQ397" s="158"/>
      <c r="AR397" s="14"/>
      <c r="AS397" s="2"/>
      <c r="AT397" s="2"/>
      <c r="AU397" s="15"/>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row>
    <row r="398" spans="1:81" s="140" customFormat="1">
      <c r="A398" s="142"/>
      <c r="B398" s="217"/>
      <c r="C398" s="163"/>
      <c r="D398" s="164"/>
      <c r="H398" s="165"/>
      <c r="M398" s="165"/>
      <c r="N398" s="165"/>
      <c r="AQ398" s="158"/>
      <c r="AR398" s="14"/>
      <c r="AS398" s="2"/>
      <c r="AT398" s="2"/>
      <c r="AU398" s="15"/>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row>
    <row r="399" spans="1:81" s="140" customFormat="1">
      <c r="A399" s="142"/>
      <c r="B399" s="217"/>
      <c r="C399" s="163"/>
      <c r="D399" s="164"/>
      <c r="H399" s="165"/>
      <c r="M399" s="165"/>
      <c r="N399" s="165"/>
      <c r="AQ399" s="158"/>
      <c r="AR399" s="14"/>
      <c r="AS399" s="2"/>
      <c r="AT399" s="2"/>
      <c r="AU399" s="15"/>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row>
    <row r="400" spans="1:81" s="140" customFormat="1">
      <c r="A400" s="142"/>
      <c r="B400" s="217"/>
      <c r="C400" s="163"/>
      <c r="D400" s="164"/>
      <c r="H400" s="165"/>
      <c r="M400" s="165"/>
      <c r="N400" s="165"/>
      <c r="AQ400" s="158"/>
      <c r="AR400" s="14"/>
      <c r="AS400" s="2"/>
      <c r="AT400" s="2"/>
      <c r="AU400" s="15"/>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row>
    <row r="401" spans="1:81" s="140" customFormat="1">
      <c r="A401" s="142"/>
      <c r="B401" s="217"/>
      <c r="C401" s="163"/>
      <c r="D401" s="164"/>
      <c r="H401" s="165"/>
      <c r="M401" s="165"/>
      <c r="N401" s="165"/>
      <c r="AQ401" s="158"/>
      <c r="AR401" s="14"/>
      <c r="AS401" s="2"/>
      <c r="AT401" s="2"/>
      <c r="AU401" s="15"/>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row>
    <row r="402" spans="1:81" s="140" customFormat="1">
      <c r="A402" s="142"/>
      <c r="B402" s="217"/>
      <c r="C402" s="163"/>
      <c r="D402" s="164"/>
      <c r="H402" s="165"/>
      <c r="M402" s="165"/>
      <c r="N402" s="165"/>
      <c r="AQ402" s="158"/>
      <c r="AR402" s="14"/>
      <c r="AS402" s="2"/>
      <c r="AT402" s="2"/>
      <c r="AU402" s="15"/>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row>
    <row r="403" spans="1:81" s="140" customFormat="1">
      <c r="A403" s="142"/>
      <c r="B403" s="217"/>
      <c r="C403" s="163"/>
      <c r="D403" s="164"/>
      <c r="H403" s="165"/>
      <c r="M403" s="165"/>
      <c r="N403" s="165"/>
      <c r="AQ403" s="158"/>
      <c r="AR403" s="14"/>
      <c r="AS403" s="2"/>
      <c r="AT403" s="2"/>
      <c r="AU403" s="15"/>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row>
    <row r="404" spans="1:81" s="140" customFormat="1">
      <c r="A404" s="142"/>
      <c r="B404" s="217"/>
      <c r="C404" s="163"/>
      <c r="D404" s="164"/>
      <c r="H404" s="165"/>
      <c r="M404" s="165"/>
      <c r="N404" s="165"/>
      <c r="AQ404" s="158"/>
      <c r="AR404" s="14"/>
      <c r="AS404" s="2"/>
      <c r="AT404" s="2"/>
      <c r="AU404" s="15"/>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row>
    <row r="405" spans="1:81" s="140" customFormat="1">
      <c r="A405" s="142"/>
      <c r="B405" s="217"/>
      <c r="C405" s="163"/>
      <c r="D405" s="164"/>
      <c r="H405" s="165"/>
      <c r="M405" s="165"/>
      <c r="N405" s="165"/>
      <c r="AQ405" s="158"/>
      <c r="AR405" s="14"/>
      <c r="AS405" s="2"/>
      <c r="AT405" s="2"/>
      <c r="AU405" s="15"/>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row>
    <row r="406" spans="1:81" s="140" customFormat="1">
      <c r="A406" s="142"/>
      <c r="B406" s="217"/>
      <c r="C406" s="163"/>
      <c r="D406" s="164"/>
      <c r="H406" s="165"/>
      <c r="M406" s="165"/>
      <c r="N406" s="165"/>
      <c r="AQ406" s="158"/>
      <c r="AR406" s="14"/>
      <c r="AS406" s="2"/>
      <c r="AT406" s="2"/>
      <c r="AU406" s="15"/>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row>
    <row r="407" spans="1:81" s="140" customFormat="1">
      <c r="A407" s="142"/>
      <c r="B407" s="217"/>
      <c r="C407" s="163"/>
      <c r="D407" s="164"/>
      <c r="H407" s="165"/>
      <c r="M407" s="165"/>
      <c r="N407" s="165"/>
      <c r="AQ407" s="158"/>
      <c r="AR407" s="14"/>
      <c r="AS407" s="2"/>
      <c r="AT407" s="2"/>
      <c r="AU407" s="15"/>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row>
    <row r="408" spans="1:81" s="140" customFormat="1">
      <c r="A408" s="142"/>
      <c r="B408" s="217"/>
      <c r="C408" s="163"/>
      <c r="D408" s="164"/>
      <c r="H408" s="165"/>
      <c r="M408" s="165"/>
      <c r="N408" s="165"/>
      <c r="AQ408" s="158"/>
      <c r="AR408" s="14"/>
      <c r="AS408" s="2"/>
      <c r="AT408" s="2"/>
      <c r="AU408" s="15"/>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row>
    <row r="409" spans="1:81" s="140" customFormat="1">
      <c r="A409" s="142"/>
      <c r="B409" s="217"/>
      <c r="C409" s="163"/>
      <c r="D409" s="164"/>
      <c r="H409" s="165"/>
      <c r="M409" s="165"/>
      <c r="N409" s="165"/>
      <c r="AQ409" s="158"/>
      <c r="AR409" s="14"/>
      <c r="AS409" s="2"/>
      <c r="AT409" s="2"/>
      <c r="AU409" s="15"/>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row>
    <row r="410" spans="1:81" s="140" customFormat="1">
      <c r="A410" s="142"/>
      <c r="B410" s="217"/>
      <c r="C410" s="163"/>
      <c r="D410" s="164"/>
      <c r="H410" s="165"/>
      <c r="M410" s="165"/>
      <c r="N410" s="165"/>
      <c r="AQ410" s="158"/>
      <c r="AR410" s="14"/>
      <c r="AS410" s="2"/>
      <c r="AT410" s="2"/>
      <c r="AU410" s="15"/>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row>
    <row r="411" spans="1:81" s="140" customFormat="1">
      <c r="A411" s="142"/>
      <c r="B411" s="217"/>
      <c r="C411" s="163"/>
      <c r="D411" s="164"/>
      <c r="H411" s="165"/>
      <c r="M411" s="165"/>
      <c r="N411" s="165"/>
      <c r="AQ411" s="158"/>
      <c r="AR411" s="14"/>
      <c r="AS411" s="2"/>
      <c r="AT411" s="2"/>
      <c r="AU411" s="15"/>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row>
    <row r="412" spans="1:81" s="140" customFormat="1">
      <c r="A412" s="142"/>
      <c r="B412" s="217"/>
      <c r="C412" s="163"/>
      <c r="D412" s="164"/>
      <c r="H412" s="165"/>
      <c r="M412" s="165"/>
      <c r="N412" s="165"/>
      <c r="AQ412" s="158"/>
      <c r="AR412" s="14"/>
      <c r="AS412" s="2"/>
      <c r="AT412" s="2"/>
      <c r="AU412" s="15"/>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row>
    <row r="413" spans="1:81" s="140" customFormat="1">
      <c r="A413" s="142"/>
      <c r="B413" s="217"/>
      <c r="C413" s="163"/>
      <c r="D413" s="164"/>
      <c r="H413" s="165"/>
      <c r="M413" s="165"/>
      <c r="N413" s="165"/>
      <c r="AQ413" s="158"/>
      <c r="AR413" s="14"/>
      <c r="AS413" s="2"/>
      <c r="AT413" s="2"/>
      <c r="AU413" s="15"/>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row>
    <row r="414" spans="1:81" s="140" customFormat="1">
      <c r="A414" s="142"/>
      <c r="B414" s="217"/>
      <c r="C414" s="163"/>
      <c r="D414" s="164"/>
      <c r="H414" s="165"/>
      <c r="M414" s="165"/>
      <c r="N414" s="165"/>
      <c r="AQ414" s="158"/>
      <c r="AR414" s="14"/>
      <c r="AS414" s="2"/>
      <c r="AT414" s="2"/>
      <c r="AU414" s="15"/>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row>
    <row r="415" spans="1:81" s="140" customFormat="1">
      <c r="A415" s="142"/>
      <c r="B415" s="217"/>
      <c r="C415" s="163"/>
      <c r="D415" s="164"/>
      <c r="H415" s="165"/>
      <c r="M415" s="165"/>
      <c r="N415" s="165"/>
      <c r="AQ415" s="158"/>
      <c r="AR415" s="14"/>
      <c r="AS415" s="2"/>
      <c r="AT415" s="2"/>
      <c r="AU415" s="15"/>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row>
    <row r="416" spans="1:81" s="140" customFormat="1">
      <c r="A416" s="142"/>
      <c r="B416" s="217"/>
      <c r="C416" s="163"/>
      <c r="D416" s="164"/>
      <c r="H416" s="165"/>
      <c r="M416" s="165"/>
      <c r="N416" s="165"/>
      <c r="AQ416" s="158"/>
      <c r="AR416" s="14"/>
      <c r="AS416" s="2"/>
      <c r="AT416" s="2"/>
      <c r="AU416" s="15"/>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row>
    <row r="417" spans="1:81" s="140" customFormat="1">
      <c r="A417" s="142"/>
      <c r="B417" s="217"/>
      <c r="C417" s="163"/>
      <c r="D417" s="164"/>
      <c r="H417" s="165"/>
      <c r="M417" s="165"/>
      <c r="N417" s="165"/>
      <c r="AQ417" s="158"/>
      <c r="AR417" s="14"/>
      <c r="AS417" s="2"/>
      <c r="AT417" s="2"/>
      <c r="AU417" s="15"/>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row>
    <row r="418" spans="1:81" s="140" customFormat="1">
      <c r="A418" s="142"/>
      <c r="B418" s="217"/>
      <c r="C418" s="163"/>
      <c r="D418" s="164"/>
      <c r="H418" s="165"/>
      <c r="M418" s="165"/>
      <c r="N418" s="165"/>
      <c r="AQ418" s="158"/>
      <c r="AR418" s="14"/>
      <c r="AS418" s="2"/>
      <c r="AT418" s="2"/>
      <c r="AU418" s="15"/>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row>
    <row r="419" spans="1:81" s="140" customFormat="1">
      <c r="A419" s="142"/>
      <c r="B419" s="217"/>
      <c r="C419" s="163"/>
      <c r="D419" s="164"/>
      <c r="H419" s="165"/>
      <c r="M419" s="165"/>
      <c r="N419" s="165"/>
      <c r="AQ419" s="158"/>
      <c r="AR419" s="14"/>
      <c r="AS419" s="2"/>
      <c r="AT419" s="2"/>
      <c r="AU419" s="15"/>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row>
    <row r="420" spans="1:81" s="140" customFormat="1">
      <c r="A420" s="142"/>
      <c r="B420" s="217"/>
      <c r="C420" s="163"/>
      <c r="D420" s="164"/>
      <c r="H420" s="165"/>
      <c r="M420" s="165"/>
      <c r="N420" s="165"/>
      <c r="AQ420" s="158"/>
      <c r="AR420" s="14"/>
      <c r="AS420" s="2"/>
      <c r="AT420" s="2"/>
      <c r="AU420" s="15"/>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row>
    <row r="421" spans="1:81" s="140" customFormat="1">
      <c r="A421" s="142"/>
      <c r="B421" s="217"/>
      <c r="C421" s="163"/>
      <c r="D421" s="164"/>
      <c r="H421" s="165"/>
      <c r="M421" s="165"/>
      <c r="N421" s="165"/>
      <c r="AQ421" s="158"/>
      <c r="AR421" s="14"/>
      <c r="AS421" s="2"/>
      <c r="AT421" s="2"/>
      <c r="AU421" s="15"/>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row>
    <row r="422" spans="1:81" s="140" customFormat="1">
      <c r="A422" s="142"/>
      <c r="B422" s="217"/>
      <c r="C422" s="163"/>
      <c r="D422" s="164"/>
      <c r="H422" s="165"/>
      <c r="M422" s="165"/>
      <c r="N422" s="165"/>
      <c r="AQ422" s="158"/>
      <c r="AR422" s="14"/>
      <c r="AS422" s="2"/>
      <c r="AT422" s="2"/>
      <c r="AU422" s="15"/>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row>
    <row r="423" spans="1:81" s="140" customFormat="1">
      <c r="A423" s="142"/>
      <c r="B423" s="217"/>
      <c r="C423" s="163"/>
      <c r="D423" s="164"/>
      <c r="H423" s="165"/>
      <c r="M423" s="165"/>
      <c r="N423" s="165"/>
      <c r="AQ423" s="158"/>
      <c r="AR423" s="14"/>
      <c r="AS423" s="2"/>
      <c r="AT423" s="2"/>
      <c r="AU423" s="15"/>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row>
    <row r="424" spans="1:81" s="140" customFormat="1">
      <c r="A424" s="142"/>
      <c r="B424" s="217"/>
      <c r="C424" s="163"/>
      <c r="D424" s="164"/>
      <c r="H424" s="165"/>
      <c r="M424" s="165"/>
      <c r="N424" s="165"/>
      <c r="AQ424" s="158"/>
      <c r="AR424" s="14"/>
      <c r="AS424" s="2"/>
      <c r="AT424" s="2"/>
      <c r="AU424" s="15"/>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row>
    <row r="425" spans="1:81" s="140" customFormat="1">
      <c r="A425" s="142"/>
      <c r="B425" s="217"/>
      <c r="C425" s="163"/>
      <c r="D425" s="164"/>
      <c r="H425" s="165"/>
      <c r="M425" s="165"/>
      <c r="N425" s="165"/>
      <c r="AQ425" s="158"/>
      <c r="AR425" s="14"/>
      <c r="AS425" s="2"/>
      <c r="AT425" s="2"/>
      <c r="AU425" s="15"/>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row>
    <row r="426" spans="1:81" s="140" customFormat="1">
      <c r="A426" s="142"/>
      <c r="B426" s="217"/>
      <c r="C426" s="163"/>
      <c r="D426" s="164"/>
      <c r="H426" s="165"/>
      <c r="M426" s="165"/>
      <c r="N426" s="165"/>
      <c r="AQ426" s="158"/>
      <c r="AR426" s="14"/>
      <c r="AS426" s="2"/>
      <c r="AT426" s="2"/>
      <c r="AU426" s="15"/>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row>
    <row r="427" spans="1:81" s="140" customFormat="1">
      <c r="A427" s="142"/>
      <c r="B427" s="217"/>
      <c r="C427" s="163"/>
      <c r="D427" s="164"/>
      <c r="H427" s="165"/>
      <c r="M427" s="165"/>
      <c r="N427" s="165"/>
      <c r="AQ427" s="158"/>
      <c r="AR427" s="14"/>
      <c r="AS427" s="2"/>
      <c r="AT427" s="2"/>
      <c r="AU427" s="15"/>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row>
    <row r="428" spans="1:81" s="140" customFormat="1">
      <c r="A428" s="142"/>
      <c r="B428" s="217"/>
      <c r="C428" s="163"/>
      <c r="D428" s="164"/>
      <c r="H428" s="165"/>
      <c r="M428" s="165"/>
      <c r="N428" s="165"/>
      <c r="AQ428" s="158"/>
      <c r="AR428" s="14"/>
      <c r="AS428" s="2"/>
      <c r="AT428" s="2"/>
      <c r="AU428" s="15"/>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row>
    <row r="429" spans="1:81" s="140" customFormat="1">
      <c r="A429" s="142"/>
      <c r="B429" s="217"/>
      <c r="C429" s="163"/>
      <c r="D429" s="164"/>
      <c r="H429" s="165"/>
      <c r="M429" s="165"/>
      <c r="N429" s="165"/>
      <c r="AQ429" s="158"/>
      <c r="AR429" s="14"/>
      <c r="AS429" s="2"/>
      <c r="AT429" s="2"/>
      <c r="AU429" s="15"/>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row>
    <row r="430" spans="1:81" s="140" customFormat="1">
      <c r="A430" s="142"/>
      <c r="B430" s="217"/>
      <c r="C430" s="163"/>
      <c r="D430" s="164"/>
      <c r="H430" s="165"/>
      <c r="M430" s="165"/>
      <c r="N430" s="165"/>
      <c r="AQ430" s="158"/>
      <c r="AR430" s="14"/>
      <c r="AS430" s="2"/>
      <c r="AT430" s="2"/>
      <c r="AU430" s="15"/>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row>
    <row r="431" spans="1:81" s="140" customFormat="1">
      <c r="A431" s="142"/>
      <c r="B431" s="217"/>
      <c r="C431" s="163"/>
      <c r="D431" s="164"/>
      <c r="H431" s="165"/>
      <c r="M431" s="165"/>
      <c r="N431" s="165"/>
      <c r="AQ431" s="158"/>
      <c r="AR431" s="14"/>
      <c r="AS431" s="2"/>
      <c r="AT431" s="2"/>
      <c r="AU431" s="15"/>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row>
    <row r="432" spans="1:81" s="140" customFormat="1">
      <c r="A432" s="142"/>
      <c r="B432" s="217"/>
      <c r="C432" s="163"/>
      <c r="D432" s="164"/>
      <c r="H432" s="165"/>
      <c r="M432" s="165"/>
      <c r="N432" s="165"/>
      <c r="AQ432" s="158"/>
      <c r="AR432" s="14"/>
      <c r="AS432" s="2"/>
      <c r="AT432" s="2"/>
      <c r="AU432" s="15"/>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row>
    <row r="433" spans="1:81" s="140" customFormat="1">
      <c r="A433" s="142"/>
      <c r="B433" s="217"/>
      <c r="C433" s="163"/>
      <c r="D433" s="164"/>
      <c r="H433" s="165"/>
      <c r="M433" s="165"/>
      <c r="N433" s="165"/>
      <c r="AQ433" s="158"/>
      <c r="AR433" s="14"/>
      <c r="AS433" s="2"/>
      <c r="AT433" s="2"/>
      <c r="AU433" s="15"/>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row>
    <row r="434" spans="1:81" s="140" customFormat="1">
      <c r="A434" s="142"/>
      <c r="B434" s="217"/>
      <c r="C434" s="163"/>
      <c r="D434" s="164"/>
      <c r="H434" s="165"/>
      <c r="M434" s="165"/>
      <c r="N434" s="165"/>
      <c r="AQ434" s="158"/>
      <c r="AR434" s="14"/>
      <c r="AS434" s="2"/>
      <c r="AT434" s="2"/>
      <c r="AU434" s="15"/>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row>
    <row r="435" spans="1:81" s="140" customFormat="1">
      <c r="A435" s="142"/>
      <c r="B435" s="217"/>
      <c r="C435" s="163"/>
      <c r="D435" s="164"/>
      <c r="H435" s="165"/>
      <c r="M435" s="165"/>
      <c r="N435" s="165"/>
      <c r="AQ435" s="158"/>
      <c r="AR435" s="14"/>
      <c r="AS435" s="2"/>
      <c r="AT435" s="2"/>
      <c r="AU435" s="15"/>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row>
    <row r="436" spans="1:81" s="140" customFormat="1">
      <c r="A436" s="142"/>
      <c r="B436" s="217"/>
      <c r="C436" s="163"/>
      <c r="D436" s="164"/>
      <c r="H436" s="165"/>
      <c r="M436" s="165"/>
      <c r="N436" s="165"/>
      <c r="AQ436" s="158"/>
      <c r="AR436" s="14"/>
      <c r="AS436" s="2"/>
      <c r="AT436" s="2"/>
      <c r="AU436" s="15"/>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row>
    <row r="437" spans="1:81" s="140" customFormat="1">
      <c r="A437" s="142"/>
      <c r="B437" s="217"/>
      <c r="C437" s="163"/>
      <c r="D437" s="164"/>
      <c r="H437" s="165"/>
      <c r="M437" s="165"/>
      <c r="N437" s="165"/>
      <c r="AQ437" s="158"/>
      <c r="AR437" s="14"/>
      <c r="AS437" s="2"/>
      <c r="AT437" s="2"/>
      <c r="AU437" s="15"/>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row>
    <row r="438" spans="1:81" s="140" customFormat="1">
      <c r="A438" s="142"/>
      <c r="B438" s="217"/>
      <c r="C438" s="163"/>
      <c r="D438" s="164"/>
      <c r="H438" s="165"/>
      <c r="M438" s="165"/>
      <c r="N438" s="165"/>
      <c r="AQ438" s="158"/>
      <c r="AR438" s="14"/>
      <c r="AS438" s="2"/>
      <c r="AT438" s="2"/>
      <c r="AU438" s="15"/>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row>
    <row r="439" spans="1:81" s="140" customFormat="1">
      <c r="A439" s="142"/>
      <c r="B439" s="217"/>
      <c r="C439" s="163"/>
      <c r="D439" s="164"/>
      <c r="H439" s="165"/>
      <c r="M439" s="165"/>
      <c r="N439" s="165"/>
      <c r="AQ439" s="158"/>
      <c r="AR439" s="14"/>
      <c r="AS439" s="2"/>
      <c r="AT439" s="2"/>
      <c r="AU439" s="15"/>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row>
    <row r="440" spans="1:81" s="140" customFormat="1">
      <c r="A440" s="142"/>
      <c r="B440" s="217"/>
      <c r="C440" s="163"/>
      <c r="D440" s="164"/>
      <c r="H440" s="165"/>
      <c r="M440" s="165"/>
      <c r="N440" s="165"/>
      <c r="AQ440" s="158"/>
      <c r="AR440" s="14"/>
      <c r="AS440" s="2"/>
      <c r="AT440" s="2"/>
      <c r="AU440" s="15"/>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row>
    <row r="441" spans="1:81" s="140" customFormat="1">
      <c r="A441" s="142"/>
      <c r="B441" s="217"/>
      <c r="C441" s="163"/>
      <c r="D441" s="164"/>
      <c r="H441" s="165"/>
      <c r="M441" s="165"/>
      <c r="N441" s="165"/>
      <c r="AQ441" s="158"/>
      <c r="AR441" s="14"/>
      <c r="AS441" s="2"/>
      <c r="AT441" s="2"/>
      <c r="AU441" s="15"/>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row>
    <row r="442" spans="1:81" s="140" customFormat="1">
      <c r="A442" s="142"/>
      <c r="B442" s="217"/>
      <c r="C442" s="163"/>
      <c r="D442" s="164"/>
      <c r="H442" s="165"/>
      <c r="M442" s="165"/>
      <c r="N442" s="165"/>
      <c r="AQ442" s="158"/>
      <c r="AR442" s="14"/>
      <c r="AS442" s="2"/>
      <c r="AT442" s="2"/>
      <c r="AU442" s="15"/>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row>
    <row r="443" spans="1:81" s="140" customFormat="1">
      <c r="A443" s="142"/>
      <c r="B443" s="217"/>
      <c r="C443" s="163"/>
      <c r="D443" s="164"/>
      <c r="H443" s="165"/>
      <c r="M443" s="165"/>
      <c r="N443" s="165"/>
      <c r="AQ443" s="158"/>
      <c r="AR443" s="14"/>
      <c r="AS443" s="2"/>
      <c r="AT443" s="2"/>
      <c r="AU443" s="15"/>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row>
    <row r="444" spans="1:81" s="140" customFormat="1">
      <c r="A444" s="142"/>
      <c r="B444" s="217"/>
      <c r="C444" s="163"/>
      <c r="D444" s="164"/>
      <c r="H444" s="165"/>
      <c r="M444" s="165"/>
      <c r="N444" s="165"/>
      <c r="AQ444" s="158"/>
      <c r="AR444" s="14"/>
      <c r="AS444" s="2"/>
      <c r="AT444" s="2"/>
      <c r="AU444" s="15"/>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row>
    <row r="445" spans="1:81" s="140" customFormat="1">
      <c r="A445" s="142"/>
      <c r="B445" s="217"/>
      <c r="C445" s="163"/>
      <c r="D445" s="164"/>
      <c r="H445" s="165"/>
      <c r="M445" s="165"/>
      <c r="N445" s="165"/>
      <c r="AQ445" s="158"/>
      <c r="AR445" s="14"/>
      <c r="AS445" s="2"/>
      <c r="AT445" s="2"/>
      <c r="AU445" s="15"/>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row>
    <row r="446" spans="1:81" s="140" customFormat="1">
      <c r="A446" s="142"/>
      <c r="B446" s="217"/>
      <c r="C446" s="163"/>
      <c r="D446" s="164"/>
      <c r="H446" s="165"/>
      <c r="M446" s="165"/>
      <c r="N446" s="165"/>
      <c r="AQ446" s="158"/>
      <c r="AR446" s="14"/>
      <c r="AS446" s="2"/>
      <c r="AT446" s="2"/>
      <c r="AU446" s="15"/>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row>
    <row r="447" spans="1:81" s="140" customFormat="1">
      <c r="A447" s="142"/>
      <c r="B447" s="217"/>
      <c r="C447" s="163"/>
      <c r="D447" s="164"/>
      <c r="H447" s="165"/>
      <c r="M447" s="165"/>
      <c r="N447" s="165"/>
      <c r="AQ447" s="158"/>
      <c r="AR447" s="14"/>
      <c r="AS447" s="2"/>
      <c r="AT447" s="2"/>
      <c r="AU447" s="15"/>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row>
    <row r="448" spans="1:81" s="140" customFormat="1">
      <c r="A448" s="142"/>
      <c r="B448" s="217"/>
      <c r="C448" s="163"/>
      <c r="D448" s="164"/>
      <c r="H448" s="165"/>
      <c r="M448" s="165"/>
      <c r="N448" s="165"/>
      <c r="AQ448" s="158"/>
      <c r="AR448" s="14"/>
      <c r="AS448" s="2"/>
      <c r="AT448" s="2"/>
      <c r="AU448" s="15"/>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row>
    <row r="449" spans="1:81" s="140" customFormat="1">
      <c r="A449" s="142"/>
      <c r="B449" s="217"/>
      <c r="C449" s="163"/>
      <c r="D449" s="164"/>
      <c r="H449" s="165"/>
      <c r="M449" s="165"/>
      <c r="N449" s="165"/>
      <c r="AQ449" s="158"/>
      <c r="AR449" s="14"/>
      <c r="AS449" s="2"/>
      <c r="AT449" s="2"/>
      <c r="AU449" s="15"/>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row>
    <row r="450" spans="1:81" s="140" customFormat="1">
      <c r="A450" s="142"/>
      <c r="B450" s="217"/>
      <c r="C450" s="163"/>
      <c r="D450" s="164"/>
      <c r="H450" s="165"/>
      <c r="M450" s="165"/>
      <c r="N450" s="165"/>
      <c r="AQ450" s="158"/>
      <c r="AR450" s="14"/>
      <c r="AS450" s="2"/>
      <c r="AT450" s="2"/>
      <c r="AU450" s="15"/>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row>
    <row r="451" spans="1:81" s="140" customFormat="1">
      <c r="A451" s="142"/>
      <c r="B451" s="217"/>
      <c r="C451" s="163"/>
      <c r="D451" s="164"/>
      <c r="H451" s="165"/>
      <c r="M451" s="165"/>
      <c r="N451" s="165"/>
      <c r="AQ451" s="158"/>
      <c r="AR451" s="14"/>
      <c r="AS451" s="2"/>
      <c r="AT451" s="2"/>
      <c r="AU451" s="15"/>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row>
    <row r="452" spans="1:81" s="140" customFormat="1">
      <c r="A452" s="142"/>
      <c r="B452" s="217"/>
      <c r="C452" s="163"/>
      <c r="D452" s="164"/>
      <c r="H452" s="165"/>
      <c r="M452" s="165"/>
      <c r="N452" s="165"/>
      <c r="AQ452" s="158"/>
      <c r="AR452" s="14"/>
      <c r="AS452" s="2"/>
      <c r="AT452" s="2"/>
      <c r="AU452" s="15"/>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row>
    <row r="453" spans="1:81" s="140" customFormat="1">
      <c r="A453" s="142"/>
      <c r="B453" s="217"/>
      <c r="C453" s="163"/>
      <c r="D453" s="164"/>
      <c r="H453" s="165"/>
      <c r="M453" s="165"/>
      <c r="N453" s="165"/>
      <c r="AQ453" s="158"/>
      <c r="AR453" s="14"/>
      <c r="AS453" s="2"/>
      <c r="AT453" s="2"/>
      <c r="AU453" s="15"/>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row>
    <row r="454" spans="1:81" s="140" customFormat="1">
      <c r="A454" s="142"/>
      <c r="B454" s="217"/>
      <c r="C454" s="163"/>
      <c r="D454" s="164"/>
      <c r="H454" s="165"/>
      <c r="M454" s="165"/>
      <c r="N454" s="165"/>
      <c r="AQ454" s="158"/>
      <c r="AR454" s="14"/>
      <c r="AS454" s="2"/>
      <c r="AT454" s="2"/>
      <c r="AU454" s="15"/>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row>
    <row r="455" spans="1:81" s="140" customFormat="1">
      <c r="A455" s="142"/>
      <c r="B455" s="217"/>
      <c r="C455" s="163"/>
      <c r="D455" s="164"/>
      <c r="H455" s="165"/>
      <c r="M455" s="165"/>
      <c r="N455" s="165"/>
      <c r="AQ455" s="158"/>
      <c r="AR455" s="14"/>
      <c r="AS455" s="2"/>
      <c r="AT455" s="2"/>
      <c r="AU455" s="15"/>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row>
    <row r="456" spans="1:81" s="140" customFormat="1">
      <c r="A456" s="142"/>
      <c r="B456" s="217"/>
      <c r="C456" s="163"/>
      <c r="D456" s="164"/>
      <c r="H456" s="165"/>
      <c r="M456" s="165"/>
      <c r="N456" s="165"/>
      <c r="AQ456" s="158"/>
      <c r="AR456" s="14"/>
      <c r="AS456" s="2"/>
      <c r="AT456" s="2"/>
      <c r="AU456" s="15"/>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row>
    <row r="457" spans="1:81" s="140" customFormat="1">
      <c r="A457" s="142"/>
      <c r="B457" s="217"/>
      <c r="C457" s="163"/>
      <c r="D457" s="164"/>
      <c r="H457" s="165"/>
      <c r="M457" s="165"/>
      <c r="N457" s="165"/>
      <c r="AQ457" s="158"/>
      <c r="AR457" s="14"/>
      <c r="AS457" s="2"/>
      <c r="AT457" s="2"/>
      <c r="AU457" s="15"/>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row>
    <row r="458" spans="1:81" s="140" customFormat="1">
      <c r="A458" s="142"/>
      <c r="B458" s="217"/>
      <c r="C458" s="163"/>
      <c r="D458" s="164"/>
      <c r="H458" s="165"/>
      <c r="M458" s="165"/>
      <c r="N458" s="165"/>
      <c r="AQ458" s="158"/>
      <c r="AR458" s="14"/>
      <c r="AS458" s="2"/>
      <c r="AT458" s="2"/>
      <c r="AU458" s="15"/>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row>
    <row r="459" spans="1:81" s="140" customFormat="1">
      <c r="A459" s="142"/>
      <c r="B459" s="217"/>
      <c r="C459" s="163"/>
      <c r="D459" s="164"/>
      <c r="H459" s="165"/>
      <c r="M459" s="165"/>
      <c r="N459" s="165"/>
      <c r="AQ459" s="158"/>
      <c r="AR459" s="14"/>
      <c r="AS459" s="2"/>
      <c r="AT459" s="2"/>
      <c r="AU459" s="15"/>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row>
    <row r="460" spans="1:81" s="140" customFormat="1">
      <c r="A460" s="142"/>
      <c r="B460" s="217"/>
      <c r="C460" s="163"/>
      <c r="D460" s="164"/>
      <c r="H460" s="165"/>
      <c r="M460" s="165"/>
      <c r="N460" s="165"/>
      <c r="AQ460" s="158"/>
      <c r="AR460" s="14"/>
      <c r="AS460" s="2"/>
      <c r="AT460" s="2"/>
      <c r="AU460" s="15"/>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row>
    <row r="461" spans="1:81" s="140" customFormat="1">
      <c r="A461" s="142"/>
      <c r="B461" s="217"/>
      <c r="C461" s="163"/>
      <c r="D461" s="164"/>
      <c r="H461" s="165"/>
      <c r="M461" s="165"/>
      <c r="N461" s="165"/>
      <c r="AQ461" s="158"/>
      <c r="AR461" s="14"/>
      <c r="AS461" s="2"/>
      <c r="AT461" s="2"/>
      <c r="AU461" s="15"/>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row>
    <row r="462" spans="1:81" s="140" customFormat="1">
      <c r="A462" s="142"/>
      <c r="B462" s="217"/>
      <c r="C462" s="163"/>
      <c r="D462" s="164"/>
      <c r="H462" s="165"/>
      <c r="M462" s="165"/>
      <c r="N462" s="165"/>
      <c r="AQ462" s="158"/>
      <c r="AR462" s="14"/>
      <c r="AS462" s="2"/>
      <c r="AT462" s="2"/>
      <c r="AU462" s="15"/>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row>
    <row r="463" spans="1:81" s="140" customFormat="1">
      <c r="A463" s="142"/>
      <c r="B463" s="217"/>
      <c r="C463" s="163"/>
      <c r="D463" s="164"/>
      <c r="H463" s="165"/>
      <c r="M463" s="165"/>
      <c r="N463" s="165"/>
      <c r="AQ463" s="158"/>
      <c r="AR463" s="14"/>
      <c r="AS463" s="2"/>
      <c r="AT463" s="2"/>
      <c r="AU463" s="15"/>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row>
    <row r="464" spans="1:81" s="140" customFormat="1">
      <c r="A464" s="142"/>
      <c r="B464" s="217"/>
      <c r="C464" s="163"/>
      <c r="D464" s="164"/>
      <c r="H464" s="165"/>
      <c r="M464" s="165"/>
      <c r="N464" s="165"/>
      <c r="AQ464" s="158"/>
      <c r="AR464" s="14"/>
      <c r="AS464" s="2"/>
      <c r="AT464" s="2"/>
      <c r="AU464" s="15"/>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row>
    <row r="465" spans="1:81" s="140" customFormat="1">
      <c r="A465" s="142"/>
      <c r="B465" s="217"/>
      <c r="C465" s="163"/>
      <c r="D465" s="164"/>
      <c r="H465" s="165"/>
      <c r="M465" s="165"/>
      <c r="N465" s="165"/>
      <c r="AQ465" s="158"/>
      <c r="AR465" s="14"/>
      <c r="AS465" s="2"/>
      <c r="AT465" s="2"/>
      <c r="AU465" s="15"/>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row>
    <row r="466" spans="1:81" s="140" customFormat="1">
      <c r="A466" s="142"/>
      <c r="B466" s="217"/>
      <c r="C466" s="163"/>
      <c r="D466" s="164"/>
      <c r="H466" s="165"/>
      <c r="M466" s="165"/>
      <c r="N466" s="165"/>
      <c r="AQ466" s="158"/>
      <c r="AR466" s="14"/>
      <c r="AS466" s="2"/>
      <c r="AT466" s="2"/>
      <c r="AU466" s="15"/>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row>
    <row r="467" spans="1:81" s="140" customFormat="1">
      <c r="A467" s="142"/>
      <c r="B467" s="217"/>
      <c r="C467" s="163"/>
      <c r="D467" s="164"/>
      <c r="H467" s="165"/>
      <c r="M467" s="165"/>
      <c r="N467" s="165"/>
      <c r="AQ467" s="158"/>
      <c r="AR467" s="14"/>
      <c r="AS467" s="2"/>
      <c r="AT467" s="2"/>
      <c r="AU467" s="15"/>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row>
    <row r="468" spans="1:81" s="140" customFormat="1">
      <c r="A468" s="142"/>
      <c r="B468" s="217"/>
      <c r="C468" s="163"/>
      <c r="D468" s="164"/>
      <c r="H468" s="165"/>
      <c r="M468" s="165"/>
      <c r="N468" s="165"/>
      <c r="AQ468" s="158"/>
      <c r="AR468" s="14"/>
      <c r="AS468" s="2"/>
      <c r="AT468" s="2"/>
      <c r="AU468" s="15"/>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row>
    <row r="469" spans="1:81" s="140" customFormat="1">
      <c r="A469" s="142"/>
      <c r="B469" s="217"/>
      <c r="C469" s="163"/>
      <c r="D469" s="164"/>
      <c r="H469" s="165"/>
      <c r="M469" s="165"/>
      <c r="N469" s="165"/>
      <c r="AQ469" s="158"/>
      <c r="AR469" s="14"/>
      <c r="AS469" s="2"/>
      <c r="AT469" s="2"/>
      <c r="AU469" s="15"/>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row>
    <row r="470" spans="1:81" s="140" customFormat="1">
      <c r="A470" s="142"/>
      <c r="B470" s="217"/>
      <c r="C470" s="163"/>
      <c r="D470" s="164"/>
      <c r="H470" s="165"/>
      <c r="M470" s="165"/>
      <c r="N470" s="165"/>
      <c r="AQ470" s="158"/>
      <c r="AR470" s="14"/>
      <c r="AS470" s="2"/>
      <c r="AT470" s="2"/>
      <c r="AU470" s="15"/>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row>
    <row r="471" spans="1:81" s="140" customFormat="1">
      <c r="A471" s="142"/>
      <c r="B471" s="217"/>
      <c r="C471" s="163"/>
      <c r="D471" s="164"/>
      <c r="H471" s="165"/>
      <c r="M471" s="165"/>
      <c r="N471" s="165"/>
      <c r="AQ471" s="158"/>
      <c r="AR471" s="14"/>
      <c r="AS471" s="2"/>
      <c r="AT471" s="2"/>
      <c r="AU471" s="15"/>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row>
    <row r="472" spans="1:81" s="140" customFormat="1">
      <c r="A472" s="142"/>
      <c r="B472" s="217"/>
      <c r="C472" s="163"/>
      <c r="D472" s="164"/>
      <c r="H472" s="165"/>
      <c r="M472" s="165"/>
      <c r="N472" s="165"/>
      <c r="AQ472" s="158"/>
      <c r="AR472" s="14"/>
      <c r="AS472" s="2"/>
      <c r="AT472" s="2"/>
      <c r="AU472" s="15"/>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row>
    <row r="473" spans="1:81" s="140" customFormat="1">
      <c r="A473" s="142"/>
      <c r="B473" s="217"/>
      <c r="C473" s="163"/>
      <c r="D473" s="164"/>
      <c r="H473" s="165"/>
      <c r="M473" s="165"/>
      <c r="N473" s="165"/>
      <c r="AQ473" s="158"/>
      <c r="AR473" s="14"/>
      <c r="AS473" s="2"/>
      <c r="AT473" s="2"/>
      <c r="AU473" s="15"/>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row>
    <row r="474" spans="1:81" s="140" customFormat="1">
      <c r="A474" s="142"/>
      <c r="B474" s="217"/>
      <c r="C474" s="163"/>
      <c r="D474" s="164"/>
      <c r="H474" s="165"/>
      <c r="M474" s="165"/>
      <c r="N474" s="165"/>
      <c r="AQ474" s="158"/>
      <c r="AR474" s="14"/>
      <c r="AS474" s="2"/>
      <c r="AT474" s="2"/>
      <c r="AU474" s="15"/>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row>
    <row r="475" spans="1:81" s="140" customFormat="1">
      <c r="A475" s="142"/>
      <c r="B475" s="217"/>
      <c r="C475" s="163"/>
      <c r="D475" s="164"/>
      <c r="H475" s="165"/>
      <c r="M475" s="165"/>
      <c r="N475" s="165"/>
      <c r="AQ475" s="158"/>
      <c r="AR475" s="14"/>
      <c r="AS475" s="2"/>
      <c r="AT475" s="2"/>
      <c r="AU475" s="15"/>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row>
    <row r="476" spans="1:81" s="140" customFormat="1">
      <c r="A476" s="142"/>
      <c r="B476" s="217"/>
      <c r="C476" s="163"/>
      <c r="D476" s="164"/>
      <c r="H476" s="165"/>
      <c r="M476" s="165"/>
      <c r="N476" s="165"/>
      <c r="AQ476" s="158"/>
      <c r="AR476" s="14"/>
      <c r="AS476" s="2"/>
      <c r="AT476" s="2"/>
      <c r="AU476" s="15"/>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row>
    <row r="477" spans="1:81" s="140" customFormat="1">
      <c r="A477" s="142"/>
      <c r="B477" s="217"/>
      <c r="C477" s="163"/>
      <c r="D477" s="164"/>
      <c r="H477" s="165"/>
      <c r="M477" s="165"/>
      <c r="N477" s="165"/>
      <c r="AQ477" s="158"/>
      <c r="AR477" s="14"/>
      <c r="AS477" s="2"/>
      <c r="AT477" s="2"/>
      <c r="AU477" s="15"/>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row>
    <row r="478" spans="1:81" s="140" customFormat="1">
      <c r="A478" s="142"/>
      <c r="B478" s="217"/>
      <c r="C478" s="163"/>
      <c r="D478" s="164"/>
      <c r="H478" s="165"/>
      <c r="M478" s="165"/>
      <c r="N478" s="165"/>
      <c r="AQ478" s="158"/>
      <c r="AR478" s="14"/>
      <c r="AS478" s="2"/>
      <c r="AT478" s="2"/>
      <c r="AU478" s="15"/>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row>
    <row r="479" spans="1:81" s="140" customFormat="1">
      <c r="A479" s="142"/>
      <c r="B479" s="217"/>
      <c r="C479" s="163"/>
      <c r="D479" s="164"/>
      <c r="H479" s="165"/>
      <c r="M479" s="165"/>
      <c r="N479" s="165"/>
      <c r="AQ479" s="158"/>
      <c r="AR479" s="14"/>
      <c r="AS479" s="2"/>
      <c r="AT479" s="2"/>
      <c r="AU479" s="15"/>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row>
    <row r="480" spans="1:81" s="140" customFormat="1">
      <c r="A480" s="142"/>
      <c r="B480" s="217"/>
      <c r="C480" s="163"/>
      <c r="D480" s="164"/>
      <c r="H480" s="165"/>
      <c r="M480" s="165"/>
      <c r="N480" s="165"/>
      <c r="AQ480" s="158"/>
      <c r="AR480" s="14"/>
      <c r="AS480" s="2"/>
      <c r="AT480" s="2"/>
      <c r="AU480" s="15"/>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row>
    <row r="481" spans="1:81" s="140" customFormat="1">
      <c r="A481" s="142"/>
      <c r="B481" s="217"/>
      <c r="C481" s="163"/>
      <c r="D481" s="164"/>
      <c r="H481" s="165"/>
      <c r="M481" s="165"/>
      <c r="N481" s="165"/>
      <c r="AQ481" s="158"/>
      <c r="AR481" s="14"/>
      <c r="AS481" s="2"/>
      <c r="AT481" s="2"/>
      <c r="AU481" s="15"/>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row>
    <row r="482" spans="1:81" s="140" customFormat="1">
      <c r="A482" s="142"/>
      <c r="B482" s="217"/>
      <c r="C482" s="163"/>
      <c r="D482" s="164"/>
      <c r="H482" s="165"/>
      <c r="M482" s="165"/>
      <c r="N482" s="165"/>
      <c r="AQ482" s="158"/>
      <c r="AR482" s="14"/>
      <c r="AS482" s="2"/>
      <c r="AT482" s="2"/>
      <c r="AU482" s="15"/>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row>
    <row r="483" spans="1:81" s="140" customFormat="1">
      <c r="A483" s="142"/>
      <c r="B483" s="217"/>
      <c r="C483" s="163"/>
      <c r="D483" s="164"/>
      <c r="H483" s="165"/>
      <c r="M483" s="165"/>
      <c r="N483" s="165"/>
      <c r="AQ483" s="158"/>
      <c r="AR483" s="14"/>
      <c r="AS483" s="2"/>
      <c r="AT483" s="2"/>
      <c r="AU483" s="15"/>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row>
    <row r="484" spans="1:81" s="140" customFormat="1">
      <c r="A484" s="142"/>
      <c r="B484" s="217"/>
      <c r="C484" s="163"/>
      <c r="D484" s="164"/>
      <c r="H484" s="165"/>
      <c r="M484" s="165"/>
      <c r="N484" s="165"/>
      <c r="AQ484" s="158"/>
      <c r="AR484" s="14"/>
      <c r="AS484" s="2"/>
      <c r="AT484" s="2"/>
      <c r="AU484" s="15"/>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row>
    <row r="485" spans="1:81" s="140" customFormat="1">
      <c r="A485" s="142"/>
      <c r="B485" s="217"/>
      <c r="C485" s="163"/>
      <c r="D485" s="164"/>
      <c r="H485" s="165"/>
      <c r="M485" s="165"/>
      <c r="N485" s="165"/>
      <c r="AQ485" s="158"/>
      <c r="AR485" s="14"/>
      <c r="AS485" s="2"/>
      <c r="AT485" s="2"/>
      <c r="AU485" s="15"/>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row>
    <row r="486" spans="1:81" s="140" customFormat="1">
      <c r="A486" s="142"/>
      <c r="B486" s="217"/>
      <c r="C486" s="163"/>
      <c r="D486" s="164"/>
      <c r="H486" s="165"/>
      <c r="M486" s="165"/>
      <c r="N486" s="165"/>
      <c r="AQ486" s="158"/>
      <c r="AR486" s="14"/>
      <c r="AS486" s="2"/>
      <c r="AT486" s="2"/>
      <c r="AU486" s="15"/>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row>
    <row r="487" spans="1:81" s="140" customFormat="1">
      <c r="A487" s="142"/>
      <c r="B487" s="217"/>
      <c r="C487" s="163"/>
      <c r="D487" s="164"/>
      <c r="H487" s="165"/>
      <c r="M487" s="165"/>
      <c r="N487" s="165"/>
      <c r="AQ487" s="158"/>
      <c r="AR487" s="14"/>
      <c r="AS487" s="2"/>
      <c r="AT487" s="2"/>
      <c r="AU487" s="15"/>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row>
    <row r="488" spans="1:81" s="140" customFormat="1">
      <c r="A488" s="142"/>
      <c r="B488" s="217"/>
      <c r="C488" s="163"/>
      <c r="D488" s="164"/>
      <c r="H488" s="165"/>
      <c r="M488" s="165"/>
      <c r="N488" s="165"/>
      <c r="AQ488" s="158"/>
      <c r="AR488" s="14"/>
      <c r="AS488" s="2"/>
      <c r="AT488" s="2"/>
      <c r="AU488" s="15"/>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row>
    <row r="489" spans="1:81" s="140" customFormat="1">
      <c r="A489" s="142"/>
      <c r="B489" s="217"/>
      <c r="C489" s="163"/>
      <c r="D489" s="164"/>
      <c r="H489" s="165"/>
      <c r="M489" s="165"/>
      <c r="N489" s="165"/>
      <c r="AQ489" s="158"/>
      <c r="AR489" s="14"/>
      <c r="AS489" s="2"/>
      <c r="AT489" s="2"/>
      <c r="AU489" s="15"/>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row>
    <row r="490" spans="1:81" s="140" customFormat="1">
      <c r="A490" s="142"/>
      <c r="B490" s="217"/>
      <c r="C490" s="163"/>
      <c r="D490" s="164"/>
      <c r="H490" s="165"/>
      <c r="M490" s="165"/>
      <c r="N490" s="165"/>
      <c r="AQ490" s="158"/>
      <c r="AR490" s="14"/>
      <c r="AS490" s="2"/>
      <c r="AT490" s="2"/>
      <c r="AU490" s="15"/>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row>
    <row r="491" spans="1:81" s="140" customFormat="1">
      <c r="A491" s="142"/>
      <c r="B491" s="217"/>
      <c r="C491" s="163"/>
      <c r="D491" s="164"/>
      <c r="H491" s="165"/>
      <c r="M491" s="165"/>
      <c r="N491" s="165"/>
      <c r="AQ491" s="158"/>
      <c r="AR491" s="14"/>
      <c r="AS491" s="2"/>
      <c r="AT491" s="2"/>
      <c r="AU491" s="15"/>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row>
    <row r="492" spans="1:81" s="140" customFormat="1">
      <c r="A492" s="142"/>
      <c r="B492" s="217"/>
      <c r="C492" s="163"/>
      <c r="D492" s="164"/>
      <c r="H492" s="165"/>
      <c r="M492" s="165"/>
      <c r="N492" s="165"/>
      <c r="AQ492" s="158"/>
      <c r="AR492" s="14"/>
      <c r="AS492" s="2"/>
      <c r="AT492" s="2"/>
      <c r="AU492" s="15"/>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row>
    <row r="493" spans="1:81" s="140" customFormat="1">
      <c r="A493" s="142"/>
      <c r="B493" s="217"/>
      <c r="C493" s="163"/>
      <c r="D493" s="164"/>
      <c r="H493" s="165"/>
      <c r="M493" s="165"/>
      <c r="N493" s="165"/>
      <c r="AQ493" s="158"/>
      <c r="AR493" s="14"/>
      <c r="AS493" s="2"/>
      <c r="AT493" s="2"/>
      <c r="AU493" s="15"/>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row>
    <row r="494" spans="1:81" s="140" customFormat="1">
      <c r="A494" s="142"/>
      <c r="B494" s="217"/>
      <c r="C494" s="163"/>
      <c r="D494" s="164"/>
      <c r="H494" s="165"/>
      <c r="M494" s="165"/>
      <c r="N494" s="165"/>
      <c r="AQ494" s="158"/>
      <c r="AR494" s="14"/>
      <c r="AS494" s="2"/>
      <c r="AT494" s="2"/>
      <c r="AU494" s="15"/>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row>
    <row r="495" spans="1:81" s="140" customFormat="1">
      <c r="A495" s="142"/>
      <c r="B495" s="217"/>
      <c r="C495" s="163"/>
      <c r="D495" s="164"/>
      <c r="H495" s="165"/>
      <c r="M495" s="165"/>
      <c r="N495" s="165"/>
      <c r="AQ495" s="158"/>
      <c r="AR495" s="14"/>
      <c r="AS495" s="2"/>
      <c r="AT495" s="2"/>
      <c r="AU495" s="15"/>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row>
    <row r="496" spans="1:81" s="140" customFormat="1">
      <c r="A496" s="142"/>
      <c r="B496" s="217"/>
      <c r="C496" s="163"/>
      <c r="D496" s="164"/>
      <c r="H496" s="165"/>
      <c r="M496" s="165"/>
      <c r="N496" s="165"/>
      <c r="AQ496" s="158"/>
      <c r="AR496" s="14"/>
      <c r="AS496" s="2"/>
      <c r="AT496" s="2"/>
      <c r="AU496" s="15"/>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row>
    <row r="497" spans="1:81" s="140" customFormat="1">
      <c r="A497" s="142"/>
      <c r="B497" s="217"/>
      <c r="C497" s="163"/>
      <c r="D497" s="164"/>
      <c r="H497" s="165"/>
      <c r="M497" s="165"/>
      <c r="N497" s="165"/>
      <c r="AQ497" s="158"/>
      <c r="AR497" s="14"/>
      <c r="AS497" s="2"/>
      <c r="AT497" s="2"/>
      <c r="AU497" s="15"/>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row>
    <row r="498" spans="1:81" s="140" customFormat="1">
      <c r="A498" s="142"/>
      <c r="B498" s="217"/>
      <c r="C498" s="163"/>
      <c r="D498" s="164"/>
      <c r="H498" s="165"/>
      <c r="M498" s="165"/>
      <c r="N498" s="165"/>
      <c r="AQ498" s="158"/>
      <c r="AR498" s="14"/>
      <c r="AS498" s="2"/>
      <c r="AT498" s="2"/>
      <c r="AU498" s="15"/>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row>
    <row r="499" spans="1:81" s="140" customFormat="1">
      <c r="A499" s="142"/>
      <c r="B499" s="217"/>
      <c r="C499" s="163"/>
      <c r="D499" s="164"/>
      <c r="H499" s="165"/>
      <c r="M499" s="165"/>
      <c r="N499" s="165"/>
      <c r="AQ499" s="158"/>
      <c r="AR499" s="14"/>
      <c r="AS499" s="2"/>
      <c r="AT499" s="2"/>
      <c r="AU499" s="15"/>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row>
    <row r="500" spans="1:81" s="140" customFormat="1">
      <c r="A500" s="142"/>
      <c r="B500" s="217"/>
      <c r="C500" s="163"/>
      <c r="D500" s="164"/>
      <c r="H500" s="165"/>
      <c r="M500" s="165"/>
      <c r="N500" s="165"/>
      <c r="AQ500" s="158"/>
      <c r="AR500" s="14"/>
      <c r="AS500" s="2"/>
      <c r="AT500" s="2"/>
      <c r="AU500" s="15"/>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row>
    <row r="501" spans="1:81" s="140" customFormat="1">
      <c r="A501" s="142"/>
      <c r="B501" s="217"/>
      <c r="C501" s="163"/>
      <c r="D501" s="164"/>
      <c r="H501" s="165"/>
      <c r="M501" s="165"/>
      <c r="N501" s="165"/>
      <c r="AQ501" s="158"/>
      <c r="AR501" s="14"/>
      <c r="AS501" s="2"/>
      <c r="AT501" s="2"/>
      <c r="AU501" s="15"/>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row>
    <row r="502" spans="1:81" s="140" customFormat="1">
      <c r="A502" s="142"/>
      <c r="B502" s="217"/>
      <c r="C502" s="163"/>
      <c r="D502" s="164"/>
      <c r="H502" s="165"/>
      <c r="M502" s="165"/>
      <c r="N502" s="165"/>
      <c r="AQ502" s="158"/>
      <c r="AR502" s="14"/>
      <c r="AS502" s="2"/>
      <c r="AT502" s="2"/>
      <c r="AU502" s="15"/>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row>
    <row r="503" spans="1:81" s="140" customFormat="1">
      <c r="A503" s="142"/>
      <c r="B503" s="217"/>
      <c r="C503" s="163"/>
      <c r="D503" s="164"/>
      <c r="H503" s="165"/>
      <c r="M503" s="165"/>
      <c r="N503" s="165"/>
      <c r="AQ503" s="158"/>
      <c r="AR503" s="14"/>
      <c r="AS503" s="2"/>
      <c r="AT503" s="2"/>
      <c r="AU503" s="15"/>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row>
    <row r="504" spans="1:81" s="140" customFormat="1">
      <c r="A504" s="142"/>
      <c r="B504" s="217"/>
      <c r="C504" s="163"/>
      <c r="D504" s="164"/>
      <c r="H504" s="165"/>
      <c r="M504" s="165"/>
      <c r="N504" s="165"/>
      <c r="AQ504" s="158"/>
      <c r="AR504" s="14"/>
      <c r="AS504" s="2"/>
      <c r="AT504" s="2"/>
      <c r="AU504" s="15"/>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row>
    <row r="505" spans="1:81" s="140" customFormat="1">
      <c r="A505" s="142"/>
      <c r="B505" s="217"/>
      <c r="C505" s="163"/>
      <c r="D505" s="164"/>
      <c r="H505" s="165"/>
      <c r="M505" s="165"/>
      <c r="N505" s="165"/>
      <c r="AQ505" s="158"/>
      <c r="AR505" s="14"/>
      <c r="AS505" s="2"/>
      <c r="AT505" s="2"/>
      <c r="AU505" s="15"/>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row>
    <row r="506" spans="1:81" s="140" customFormat="1">
      <c r="A506" s="142"/>
      <c r="B506" s="217"/>
      <c r="C506" s="163"/>
      <c r="D506" s="164"/>
      <c r="H506" s="165"/>
      <c r="M506" s="165"/>
      <c r="N506" s="165"/>
      <c r="AQ506" s="158"/>
      <c r="AR506" s="14"/>
      <c r="AS506" s="2"/>
      <c r="AT506" s="2"/>
      <c r="AU506" s="15"/>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row>
    <row r="507" spans="1:81" s="140" customFormat="1">
      <c r="A507" s="142"/>
      <c r="B507" s="217"/>
      <c r="C507" s="163"/>
      <c r="D507" s="164"/>
      <c r="H507" s="165"/>
      <c r="M507" s="165"/>
      <c r="N507" s="165"/>
      <c r="AQ507" s="158"/>
      <c r="AR507" s="14"/>
      <c r="AS507" s="2"/>
      <c r="AT507" s="2"/>
      <c r="AU507" s="15"/>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row>
    <row r="508" spans="1:81" s="140" customFormat="1">
      <c r="A508" s="142"/>
      <c r="B508" s="217"/>
      <c r="C508" s="163"/>
      <c r="D508" s="164"/>
      <c r="H508" s="165"/>
      <c r="M508" s="165"/>
      <c r="N508" s="165"/>
      <c r="AQ508" s="158"/>
      <c r="AR508" s="14"/>
      <c r="AS508" s="2"/>
      <c r="AT508" s="2"/>
      <c r="AU508" s="15"/>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row>
    <row r="509" spans="1:81" s="140" customFormat="1">
      <c r="A509" s="142"/>
      <c r="B509" s="217"/>
      <c r="C509" s="163"/>
      <c r="D509" s="164"/>
      <c r="H509" s="165"/>
      <c r="M509" s="165"/>
      <c r="N509" s="165"/>
      <c r="AQ509" s="158"/>
      <c r="AR509" s="14"/>
      <c r="AS509" s="2"/>
      <c r="AT509" s="2"/>
      <c r="AU509" s="15"/>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row>
    <row r="510" spans="1:81" s="140" customFormat="1">
      <c r="A510" s="142"/>
      <c r="B510" s="217"/>
      <c r="C510" s="163"/>
      <c r="D510" s="164"/>
      <c r="H510" s="165"/>
      <c r="M510" s="165"/>
      <c r="N510" s="165"/>
      <c r="AQ510" s="158"/>
      <c r="AR510" s="14"/>
      <c r="AS510" s="2"/>
      <c r="AT510" s="2"/>
      <c r="AU510" s="15"/>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row>
    <row r="511" spans="1:81" s="140" customFormat="1">
      <c r="A511" s="142"/>
      <c r="B511" s="217"/>
      <c r="C511" s="163"/>
      <c r="D511" s="164"/>
      <c r="H511" s="165"/>
      <c r="M511" s="165"/>
      <c r="N511" s="165"/>
      <c r="AQ511" s="158"/>
      <c r="AR511" s="14"/>
      <c r="AS511" s="2"/>
      <c r="AT511" s="2"/>
      <c r="AU511" s="15"/>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row>
    <row r="512" spans="1:81" s="140" customFormat="1">
      <c r="A512" s="142"/>
      <c r="B512" s="217"/>
      <c r="C512" s="163"/>
      <c r="D512" s="164"/>
      <c r="H512" s="165"/>
      <c r="M512" s="165"/>
      <c r="N512" s="165"/>
      <c r="AQ512" s="158"/>
      <c r="AR512" s="14"/>
      <c r="AS512" s="2"/>
      <c r="AT512" s="2"/>
      <c r="AU512" s="15"/>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row>
    <row r="513" spans="1:81" s="140" customFormat="1">
      <c r="A513" s="142"/>
      <c r="B513" s="217"/>
      <c r="C513" s="163"/>
      <c r="D513" s="164"/>
      <c r="H513" s="165"/>
      <c r="M513" s="165"/>
      <c r="N513" s="165"/>
      <c r="AQ513" s="158"/>
      <c r="AR513" s="14"/>
      <c r="AS513" s="2"/>
      <c r="AT513" s="2"/>
      <c r="AU513" s="15"/>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row>
    <row r="514" spans="1:81" s="140" customFormat="1">
      <c r="A514" s="142"/>
      <c r="B514" s="217"/>
      <c r="C514" s="163"/>
      <c r="D514" s="164"/>
      <c r="H514" s="165"/>
      <c r="M514" s="165"/>
      <c r="N514" s="165"/>
      <c r="AQ514" s="158"/>
      <c r="AR514" s="14"/>
      <c r="AS514" s="2"/>
      <c r="AT514" s="2"/>
      <c r="AU514" s="15"/>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row>
    <row r="515" spans="1:81" s="140" customFormat="1">
      <c r="A515" s="142"/>
      <c r="B515" s="217"/>
      <c r="C515" s="163"/>
      <c r="D515" s="164"/>
      <c r="H515" s="165"/>
      <c r="M515" s="165"/>
      <c r="N515" s="165"/>
      <c r="AQ515" s="158"/>
      <c r="AR515" s="14"/>
      <c r="AS515" s="2"/>
      <c r="AT515" s="2"/>
      <c r="AU515" s="15"/>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row>
    <row r="516" spans="1:81" s="140" customFormat="1">
      <c r="A516" s="142"/>
      <c r="B516" s="217"/>
      <c r="C516" s="163"/>
      <c r="D516" s="164"/>
      <c r="H516" s="165"/>
      <c r="M516" s="165"/>
      <c r="N516" s="165"/>
      <c r="AQ516" s="158"/>
      <c r="AR516" s="14"/>
      <c r="AS516" s="2"/>
      <c r="AT516" s="2"/>
      <c r="AU516" s="15"/>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row>
    <row r="517" spans="1:81" s="140" customFormat="1">
      <c r="A517" s="142"/>
      <c r="B517" s="217"/>
      <c r="C517" s="163"/>
      <c r="D517" s="164"/>
      <c r="H517" s="165"/>
      <c r="M517" s="165"/>
      <c r="N517" s="165"/>
      <c r="AQ517" s="158"/>
      <c r="AR517" s="14"/>
      <c r="AS517" s="2"/>
      <c r="AT517" s="2"/>
      <c r="AU517" s="15"/>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row>
    <row r="518" spans="1:81" s="140" customFormat="1">
      <c r="A518" s="142"/>
      <c r="B518" s="217"/>
      <c r="C518" s="163"/>
      <c r="D518" s="164"/>
      <c r="H518" s="165"/>
      <c r="M518" s="165"/>
      <c r="N518" s="165"/>
      <c r="AQ518" s="158"/>
      <c r="AR518" s="14"/>
      <c r="AS518" s="2"/>
      <c r="AT518" s="2"/>
      <c r="AU518" s="15"/>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row>
    <row r="519" spans="1:81" s="140" customFormat="1">
      <c r="A519" s="142"/>
      <c r="B519" s="217"/>
      <c r="C519" s="163"/>
      <c r="D519" s="164"/>
      <c r="H519" s="165"/>
      <c r="M519" s="165"/>
      <c r="N519" s="165"/>
      <c r="AQ519" s="158"/>
      <c r="AR519" s="14"/>
      <c r="AS519" s="2"/>
      <c r="AT519" s="2"/>
      <c r="AU519" s="15"/>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row>
    <row r="520" spans="1:81" s="140" customFormat="1">
      <c r="A520" s="142"/>
      <c r="B520" s="217"/>
      <c r="C520" s="163"/>
      <c r="D520" s="164"/>
      <c r="H520" s="165"/>
      <c r="M520" s="165"/>
      <c r="N520" s="165"/>
      <c r="AQ520" s="158"/>
      <c r="AR520" s="14"/>
      <c r="AS520" s="2"/>
      <c r="AT520" s="2"/>
      <c r="AU520" s="15"/>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row>
    <row r="521" spans="1:81" s="140" customFormat="1">
      <c r="A521" s="142"/>
      <c r="B521" s="217"/>
      <c r="C521" s="163"/>
      <c r="D521" s="164"/>
      <c r="H521" s="165"/>
      <c r="M521" s="165"/>
      <c r="N521" s="165"/>
      <c r="AQ521" s="158"/>
      <c r="AR521" s="14"/>
      <c r="AS521" s="2"/>
      <c r="AT521" s="2"/>
      <c r="AU521" s="15"/>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row>
    <row r="522" spans="1:81" s="140" customFormat="1">
      <c r="A522" s="142"/>
      <c r="B522" s="217"/>
      <c r="C522" s="163"/>
      <c r="D522" s="164"/>
      <c r="H522" s="165"/>
      <c r="M522" s="165"/>
      <c r="N522" s="165"/>
      <c r="AQ522" s="158"/>
      <c r="AR522" s="14"/>
      <c r="AS522" s="2"/>
      <c r="AT522" s="2"/>
      <c r="AU522" s="15"/>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row>
    <row r="523" spans="1:81" s="140" customFormat="1">
      <c r="A523" s="142"/>
      <c r="B523" s="217"/>
      <c r="C523" s="163"/>
      <c r="D523" s="164"/>
      <c r="H523" s="165"/>
      <c r="M523" s="165"/>
      <c r="N523" s="165"/>
      <c r="AQ523" s="158"/>
      <c r="AR523" s="14"/>
      <c r="AS523" s="2"/>
      <c r="AT523" s="2"/>
      <c r="AU523" s="15"/>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row>
    <row r="524" spans="1:81" s="140" customFormat="1">
      <c r="A524" s="142"/>
      <c r="B524" s="217"/>
      <c r="C524" s="163"/>
      <c r="D524" s="164"/>
      <c r="H524" s="165"/>
      <c r="M524" s="165"/>
      <c r="N524" s="165"/>
      <c r="AQ524" s="158"/>
      <c r="AR524" s="14"/>
      <c r="AS524" s="2"/>
      <c r="AT524" s="2"/>
      <c r="AU524" s="15"/>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row>
    <row r="525" spans="1:81" s="140" customFormat="1">
      <c r="A525" s="142"/>
      <c r="B525" s="217"/>
      <c r="C525" s="163"/>
      <c r="D525" s="164"/>
      <c r="H525" s="165"/>
      <c r="M525" s="165"/>
      <c r="N525" s="165"/>
      <c r="AQ525" s="158"/>
      <c r="AR525" s="14"/>
      <c r="AS525" s="2"/>
      <c r="AT525" s="2"/>
      <c r="AU525" s="15"/>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row>
    <row r="526" spans="1:81" s="140" customFormat="1">
      <c r="A526" s="142"/>
      <c r="B526" s="217"/>
      <c r="C526" s="163"/>
      <c r="D526" s="164"/>
      <c r="H526" s="165"/>
      <c r="M526" s="165"/>
      <c r="N526" s="165"/>
      <c r="AQ526" s="158"/>
      <c r="AR526" s="14"/>
      <c r="AS526" s="2"/>
      <c r="AT526" s="2"/>
      <c r="AU526" s="15"/>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row>
    <row r="527" spans="1:81" s="140" customFormat="1">
      <c r="A527" s="142"/>
      <c r="B527" s="217"/>
      <c r="C527" s="163"/>
      <c r="D527" s="164"/>
      <c r="H527" s="165"/>
      <c r="M527" s="165"/>
      <c r="N527" s="165"/>
      <c r="AQ527" s="158"/>
      <c r="AR527" s="14"/>
      <c r="AS527" s="2"/>
      <c r="AT527" s="2"/>
      <c r="AU527" s="15"/>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row>
    <row r="528" spans="1:81" s="140" customFormat="1">
      <c r="A528" s="142"/>
      <c r="B528" s="217"/>
      <c r="C528" s="163"/>
      <c r="D528" s="164"/>
      <c r="H528" s="165"/>
      <c r="M528" s="165"/>
      <c r="N528" s="165"/>
      <c r="AQ528" s="158"/>
      <c r="AR528" s="14"/>
      <c r="AS528" s="2"/>
      <c r="AT528" s="2"/>
      <c r="AU528" s="15"/>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row>
    <row r="529" spans="1:81" s="140" customFormat="1">
      <c r="A529" s="142"/>
      <c r="B529" s="217"/>
      <c r="C529" s="163"/>
      <c r="D529" s="164"/>
      <c r="H529" s="165"/>
      <c r="M529" s="165"/>
      <c r="N529" s="165"/>
      <c r="AQ529" s="158"/>
      <c r="AR529" s="14"/>
      <c r="AS529" s="2"/>
      <c r="AT529" s="2"/>
      <c r="AU529" s="15"/>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row>
    <row r="530" spans="1:81" s="140" customFormat="1">
      <c r="A530" s="142"/>
      <c r="B530" s="217"/>
      <c r="C530" s="163"/>
      <c r="D530" s="164"/>
      <c r="H530" s="165"/>
      <c r="M530" s="165"/>
      <c r="N530" s="165"/>
      <c r="AQ530" s="158"/>
      <c r="AR530" s="14"/>
      <c r="AS530" s="2"/>
      <c r="AT530" s="2"/>
      <c r="AU530" s="15"/>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row>
    <row r="531" spans="1:81" s="140" customFormat="1">
      <c r="A531" s="142"/>
      <c r="B531" s="217"/>
      <c r="C531" s="163"/>
      <c r="D531" s="164"/>
      <c r="H531" s="165"/>
      <c r="M531" s="165"/>
      <c r="N531" s="165"/>
      <c r="AQ531" s="158"/>
      <c r="AR531" s="14"/>
      <c r="AS531" s="2"/>
      <c r="AT531" s="2"/>
      <c r="AU531" s="15"/>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row>
    <row r="532" spans="1:81" s="140" customFormat="1">
      <c r="A532" s="142"/>
      <c r="B532" s="217"/>
      <c r="C532" s="163"/>
      <c r="D532" s="164"/>
      <c r="H532" s="165"/>
      <c r="M532" s="165"/>
      <c r="N532" s="165"/>
      <c r="AQ532" s="158"/>
      <c r="AR532" s="14"/>
      <c r="AS532" s="2"/>
      <c r="AT532" s="2"/>
      <c r="AU532" s="15"/>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row>
    <row r="533" spans="1:81" s="140" customFormat="1">
      <c r="A533" s="142"/>
      <c r="B533" s="217"/>
      <c r="C533" s="163"/>
      <c r="D533" s="164"/>
      <c r="H533" s="165"/>
      <c r="M533" s="165"/>
      <c r="N533" s="165"/>
      <c r="AQ533" s="158"/>
      <c r="AR533" s="14"/>
      <c r="AS533" s="2"/>
      <c r="AT533" s="2"/>
      <c r="AU533" s="15"/>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row>
    <row r="534" spans="1:81" s="140" customFormat="1">
      <c r="A534" s="142"/>
      <c r="B534" s="217"/>
      <c r="C534" s="163"/>
      <c r="D534" s="164"/>
      <c r="H534" s="165"/>
      <c r="M534" s="165"/>
      <c r="N534" s="165"/>
      <c r="AQ534" s="158"/>
      <c r="AR534" s="14"/>
      <c r="AS534" s="2"/>
      <c r="AT534" s="2"/>
      <c r="AU534" s="15"/>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row>
    <row r="535" spans="1:81" s="140" customFormat="1">
      <c r="A535" s="142"/>
      <c r="B535" s="217"/>
      <c r="C535" s="163"/>
      <c r="D535" s="164"/>
      <c r="H535" s="165"/>
      <c r="M535" s="165"/>
      <c r="N535" s="165"/>
      <c r="AQ535" s="158"/>
      <c r="AR535" s="14"/>
      <c r="AS535" s="2"/>
      <c r="AT535" s="2"/>
      <c r="AU535" s="15"/>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row>
    <row r="536" spans="1:81" s="140" customFormat="1">
      <c r="A536" s="142"/>
      <c r="B536" s="217"/>
      <c r="C536" s="163"/>
      <c r="D536" s="164"/>
      <c r="H536" s="165"/>
      <c r="M536" s="165"/>
      <c r="N536" s="165"/>
      <c r="AQ536" s="158"/>
      <c r="AR536" s="14"/>
      <c r="AS536" s="2"/>
      <c r="AT536" s="2"/>
      <c r="AU536" s="15"/>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row>
    <row r="537" spans="1:81" s="140" customFormat="1">
      <c r="A537" s="142"/>
      <c r="B537" s="217"/>
      <c r="C537" s="163"/>
      <c r="D537" s="164"/>
      <c r="H537" s="165"/>
      <c r="M537" s="165"/>
      <c r="N537" s="165"/>
      <c r="AQ537" s="158"/>
      <c r="AR537" s="14"/>
      <c r="AS537" s="2"/>
      <c r="AT537" s="2"/>
      <c r="AU537" s="15"/>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row>
    <row r="538" spans="1:81" s="140" customFormat="1">
      <c r="A538" s="142"/>
      <c r="B538" s="217"/>
      <c r="C538" s="163"/>
      <c r="D538" s="164"/>
      <c r="H538" s="165"/>
      <c r="M538" s="165"/>
      <c r="N538" s="165"/>
      <c r="AQ538" s="158"/>
      <c r="AR538" s="14"/>
      <c r="AS538" s="2"/>
      <c r="AT538" s="2"/>
      <c r="AU538" s="15"/>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row>
    <row r="539" spans="1:81" s="140" customFormat="1">
      <c r="A539" s="142"/>
      <c r="B539" s="217"/>
      <c r="C539" s="163"/>
      <c r="D539" s="164"/>
      <c r="H539" s="165"/>
      <c r="M539" s="165"/>
      <c r="N539" s="165"/>
      <c r="AQ539" s="158"/>
      <c r="AR539" s="14"/>
      <c r="AS539" s="2"/>
      <c r="AT539" s="2"/>
      <c r="AU539" s="15"/>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row>
    <row r="540" spans="1:81" s="140" customFormat="1">
      <c r="A540" s="142"/>
      <c r="B540" s="217"/>
      <c r="C540" s="163"/>
      <c r="D540" s="164"/>
      <c r="H540" s="165"/>
      <c r="M540" s="165"/>
      <c r="N540" s="165"/>
      <c r="AQ540" s="158"/>
      <c r="AR540" s="14"/>
      <c r="AS540" s="2"/>
      <c r="AT540" s="2"/>
      <c r="AU540" s="15"/>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row>
    <row r="541" spans="1:81" s="140" customFormat="1">
      <c r="A541" s="142"/>
      <c r="B541" s="217"/>
      <c r="C541" s="163"/>
      <c r="D541" s="164"/>
      <c r="H541" s="165"/>
      <c r="M541" s="165"/>
      <c r="N541" s="165"/>
      <c r="AQ541" s="158"/>
      <c r="AR541" s="14"/>
      <c r="AS541" s="2"/>
      <c r="AT541" s="2"/>
      <c r="AU541" s="15"/>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row>
    <row r="542" spans="1:81" s="140" customFormat="1">
      <c r="A542" s="142"/>
      <c r="B542" s="217"/>
      <c r="C542" s="163"/>
      <c r="D542" s="164"/>
      <c r="H542" s="165"/>
      <c r="M542" s="165"/>
      <c r="N542" s="165"/>
      <c r="AQ542" s="158"/>
      <c r="AR542" s="14"/>
      <c r="AS542" s="2"/>
      <c r="AT542" s="2"/>
      <c r="AU542" s="15"/>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row>
    <row r="543" spans="1:81" s="140" customFormat="1">
      <c r="A543" s="142"/>
      <c r="B543" s="217"/>
      <c r="C543" s="163"/>
      <c r="D543" s="164"/>
      <c r="H543" s="165"/>
      <c r="M543" s="165"/>
      <c r="N543" s="165"/>
      <c r="AQ543" s="158"/>
      <c r="AR543" s="14"/>
      <c r="AS543" s="2"/>
      <c r="AT543" s="2"/>
      <c r="AU543" s="15"/>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row>
    <row r="544" spans="1:81" s="140" customFormat="1">
      <c r="A544" s="142"/>
      <c r="B544" s="217"/>
      <c r="C544" s="163"/>
      <c r="D544" s="164"/>
      <c r="H544" s="165"/>
      <c r="M544" s="165"/>
      <c r="N544" s="165"/>
      <c r="AQ544" s="158"/>
      <c r="AR544" s="14"/>
      <c r="AS544" s="2"/>
      <c r="AT544" s="2"/>
      <c r="AU544" s="15"/>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row>
    <row r="545" spans="1:81" s="140" customFormat="1">
      <c r="A545" s="142"/>
      <c r="B545" s="217"/>
      <c r="C545" s="163"/>
      <c r="D545" s="164"/>
      <c r="H545" s="165"/>
      <c r="M545" s="165"/>
      <c r="N545" s="165"/>
      <c r="AQ545" s="158"/>
      <c r="AR545" s="14"/>
      <c r="AS545" s="2"/>
      <c r="AT545" s="2"/>
      <c r="AU545" s="15"/>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row>
    <row r="546" spans="1:81" s="140" customFormat="1">
      <c r="A546" s="142"/>
      <c r="B546" s="217"/>
      <c r="C546" s="163"/>
      <c r="D546" s="164"/>
      <c r="H546" s="165"/>
      <c r="M546" s="165"/>
      <c r="N546" s="165"/>
      <c r="AQ546" s="158"/>
      <c r="AR546" s="14"/>
      <c r="AS546" s="2"/>
      <c r="AT546" s="2"/>
      <c r="AU546" s="15"/>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row>
    <row r="547" spans="1:81" s="140" customFormat="1">
      <c r="A547" s="142"/>
      <c r="B547" s="217"/>
      <c r="C547" s="163"/>
      <c r="D547" s="164"/>
      <c r="H547" s="165"/>
      <c r="M547" s="165"/>
      <c r="N547" s="165"/>
      <c r="AQ547" s="158"/>
      <c r="AR547" s="14"/>
      <c r="AS547" s="2"/>
      <c r="AT547" s="2"/>
      <c r="AU547" s="15"/>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row>
    <row r="548" spans="1:81" s="140" customFormat="1">
      <c r="A548" s="142"/>
      <c r="B548" s="217"/>
      <c r="C548" s="163"/>
      <c r="D548" s="164"/>
      <c r="H548" s="165"/>
      <c r="M548" s="165"/>
      <c r="N548" s="165"/>
      <c r="AQ548" s="158"/>
      <c r="AR548" s="14"/>
      <c r="AS548" s="2"/>
      <c r="AT548" s="2"/>
      <c r="AU548" s="15"/>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row>
    <row r="549" spans="1:81" s="140" customFormat="1">
      <c r="A549" s="142"/>
      <c r="B549" s="217"/>
      <c r="C549" s="163"/>
      <c r="D549" s="164"/>
      <c r="H549" s="165"/>
      <c r="M549" s="165"/>
      <c r="N549" s="165"/>
      <c r="AQ549" s="158"/>
      <c r="AR549" s="14"/>
      <c r="AS549" s="2"/>
      <c r="AT549" s="2"/>
      <c r="AU549" s="15"/>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row>
    <row r="550" spans="1:81" s="140" customFormat="1">
      <c r="A550" s="142"/>
      <c r="B550" s="217"/>
      <c r="C550" s="163"/>
      <c r="D550" s="164"/>
      <c r="H550" s="165"/>
      <c r="M550" s="165"/>
      <c r="N550" s="165"/>
      <c r="AQ550" s="158"/>
      <c r="AR550" s="14"/>
      <c r="AS550" s="2"/>
      <c r="AT550" s="2"/>
      <c r="AU550" s="15"/>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row>
    <row r="551" spans="1:81" s="140" customFormat="1">
      <c r="A551" s="142"/>
      <c r="B551" s="217"/>
      <c r="C551" s="163"/>
      <c r="D551" s="164"/>
      <c r="H551" s="165"/>
      <c r="M551" s="165"/>
      <c r="N551" s="165"/>
      <c r="AQ551" s="158"/>
      <c r="AR551" s="14"/>
      <c r="AS551" s="2"/>
      <c r="AT551" s="2"/>
      <c r="AU551" s="15"/>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row>
    <row r="552" spans="1:81" s="140" customFormat="1">
      <c r="A552" s="142"/>
      <c r="B552" s="217"/>
      <c r="C552" s="163"/>
      <c r="D552" s="164"/>
      <c r="H552" s="165"/>
      <c r="M552" s="165"/>
      <c r="N552" s="165"/>
      <c r="AQ552" s="158"/>
      <c r="AR552" s="14"/>
      <c r="AS552" s="2"/>
      <c r="AT552" s="2"/>
      <c r="AU552" s="15"/>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row>
    <row r="553" spans="1:81" s="140" customFormat="1">
      <c r="A553" s="142"/>
      <c r="B553" s="217"/>
      <c r="C553" s="163"/>
      <c r="D553" s="164"/>
      <c r="H553" s="165"/>
      <c r="M553" s="165"/>
      <c r="N553" s="165"/>
      <c r="AQ553" s="158"/>
      <c r="AR553" s="14"/>
      <c r="AS553" s="2"/>
      <c r="AT553" s="2"/>
      <c r="AU553" s="15"/>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row>
    <row r="554" spans="1:81" s="140" customFormat="1">
      <c r="A554" s="142"/>
      <c r="B554" s="217"/>
      <c r="C554" s="163"/>
      <c r="D554" s="164"/>
      <c r="H554" s="165"/>
      <c r="M554" s="165"/>
      <c r="N554" s="165"/>
      <c r="AQ554" s="158"/>
      <c r="AR554" s="14"/>
      <c r="AS554" s="2"/>
      <c r="AT554" s="2"/>
      <c r="AU554" s="15"/>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row>
    <row r="555" spans="1:81" s="140" customFormat="1">
      <c r="A555" s="142"/>
      <c r="B555" s="217"/>
      <c r="C555" s="163"/>
      <c r="D555" s="164"/>
      <c r="H555" s="165"/>
      <c r="M555" s="165"/>
      <c r="N555" s="165"/>
      <c r="AQ555" s="158"/>
      <c r="AR555" s="14"/>
      <c r="AS555" s="2"/>
      <c r="AT555" s="2"/>
      <c r="AU555" s="15"/>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row>
    <row r="556" spans="1:81" s="140" customFormat="1">
      <c r="A556" s="142"/>
      <c r="B556" s="217"/>
      <c r="C556" s="163"/>
      <c r="D556" s="164"/>
      <c r="H556" s="165"/>
      <c r="M556" s="165"/>
      <c r="N556" s="165"/>
      <c r="AQ556" s="158"/>
      <c r="AR556" s="14"/>
      <c r="AS556" s="2"/>
      <c r="AT556" s="2"/>
      <c r="AU556" s="15"/>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row>
    <row r="557" spans="1:81" s="140" customFormat="1">
      <c r="A557" s="142"/>
      <c r="B557" s="217"/>
      <c r="C557" s="163"/>
      <c r="D557" s="164"/>
      <c r="H557" s="165"/>
      <c r="M557" s="165"/>
      <c r="N557" s="165"/>
      <c r="AQ557" s="158"/>
      <c r="AR557" s="14"/>
      <c r="AS557" s="2"/>
      <c r="AT557" s="2"/>
      <c r="AU557" s="15"/>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row>
    <row r="558" spans="1:81" s="140" customFormat="1">
      <c r="A558" s="142"/>
      <c r="B558" s="217"/>
      <c r="C558" s="163"/>
      <c r="D558" s="164"/>
      <c r="H558" s="165"/>
      <c r="M558" s="165"/>
      <c r="N558" s="165"/>
      <c r="AQ558" s="158"/>
      <c r="AR558" s="14"/>
      <c r="AS558" s="2"/>
      <c r="AT558" s="2"/>
      <c r="AU558" s="15"/>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row>
    <row r="559" spans="1:81" s="140" customFormat="1">
      <c r="A559" s="142"/>
      <c r="B559" s="217"/>
      <c r="C559" s="163"/>
      <c r="D559" s="164"/>
      <c r="H559" s="165"/>
      <c r="M559" s="165"/>
      <c r="N559" s="165"/>
      <c r="AQ559" s="158"/>
      <c r="AR559" s="14"/>
      <c r="AS559" s="2"/>
      <c r="AT559" s="2"/>
      <c r="AU559" s="15"/>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row>
    <row r="560" spans="1:81" s="140" customFormat="1">
      <c r="A560" s="142"/>
      <c r="B560" s="217"/>
      <c r="C560" s="163"/>
      <c r="D560" s="164"/>
      <c r="H560" s="165"/>
      <c r="M560" s="165"/>
      <c r="N560" s="165"/>
      <c r="AQ560" s="158"/>
      <c r="AR560" s="14"/>
      <c r="AS560" s="2"/>
      <c r="AT560" s="2"/>
      <c r="AU560" s="15"/>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row>
    <row r="561" spans="1:81" s="140" customFormat="1">
      <c r="A561" s="142"/>
      <c r="B561" s="217"/>
      <c r="C561" s="163"/>
      <c r="D561" s="164"/>
      <c r="H561" s="165"/>
      <c r="M561" s="165"/>
      <c r="N561" s="165"/>
      <c r="AQ561" s="158"/>
      <c r="AR561" s="14"/>
      <c r="AS561" s="2"/>
      <c r="AT561" s="2"/>
      <c r="AU561" s="15"/>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row>
    <row r="562" spans="1:81" s="140" customFormat="1">
      <c r="A562" s="142"/>
      <c r="B562" s="217"/>
      <c r="C562" s="163"/>
      <c r="D562" s="164"/>
      <c r="H562" s="165"/>
      <c r="M562" s="165"/>
      <c r="N562" s="165"/>
      <c r="AQ562" s="158"/>
      <c r="AR562" s="14"/>
      <c r="AS562" s="2"/>
      <c r="AT562" s="2"/>
      <c r="AU562" s="15"/>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row>
    <row r="563" spans="1:81" s="140" customFormat="1">
      <c r="A563" s="142"/>
      <c r="B563" s="217"/>
      <c r="C563" s="163"/>
      <c r="D563" s="164"/>
      <c r="H563" s="165"/>
      <c r="M563" s="165"/>
      <c r="N563" s="165"/>
      <c r="AQ563" s="158"/>
      <c r="AR563" s="14"/>
      <c r="AS563" s="2"/>
      <c r="AT563" s="2"/>
      <c r="AU563" s="15"/>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row>
    <row r="564" spans="1:81" s="140" customFormat="1">
      <c r="A564" s="142"/>
      <c r="B564" s="217"/>
      <c r="C564" s="163"/>
      <c r="D564" s="164"/>
      <c r="H564" s="165"/>
      <c r="M564" s="165"/>
      <c r="N564" s="165"/>
      <c r="AQ564" s="158"/>
      <c r="AR564" s="14"/>
      <c r="AS564" s="2"/>
      <c r="AT564" s="2"/>
      <c r="AU564" s="15"/>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row>
    <row r="565" spans="1:81" s="140" customFormat="1">
      <c r="A565" s="142"/>
      <c r="B565" s="217"/>
      <c r="C565" s="163"/>
      <c r="D565" s="164"/>
      <c r="H565" s="165"/>
      <c r="M565" s="165"/>
      <c r="N565" s="165"/>
      <c r="AQ565" s="158"/>
      <c r="AR565" s="14"/>
      <c r="AS565" s="2"/>
      <c r="AT565" s="2"/>
      <c r="AU565" s="15"/>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row>
    <row r="566" spans="1:81" s="140" customFormat="1">
      <c r="A566" s="142"/>
      <c r="B566" s="217"/>
      <c r="C566" s="163"/>
      <c r="D566" s="164"/>
      <c r="H566" s="165"/>
      <c r="M566" s="165"/>
      <c r="N566" s="165"/>
      <c r="AQ566" s="158"/>
      <c r="AR566" s="14"/>
      <c r="AS566" s="2"/>
      <c r="AT566" s="2"/>
      <c r="AU566" s="15"/>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row>
    <row r="567" spans="1:81" s="140" customFormat="1">
      <c r="A567" s="142"/>
      <c r="B567" s="217"/>
      <c r="C567" s="163"/>
      <c r="D567" s="164"/>
      <c r="H567" s="165"/>
      <c r="M567" s="165"/>
      <c r="N567" s="165"/>
      <c r="AQ567" s="158"/>
      <c r="AR567" s="14"/>
      <c r="AS567" s="2"/>
      <c r="AT567" s="2"/>
      <c r="AU567" s="15"/>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row>
    <row r="568" spans="1:81" s="140" customFormat="1">
      <c r="A568" s="142"/>
      <c r="B568" s="217"/>
      <c r="C568" s="163"/>
      <c r="D568" s="164"/>
      <c r="H568" s="165"/>
      <c r="M568" s="165"/>
      <c r="N568" s="165"/>
      <c r="AQ568" s="158"/>
      <c r="AR568" s="14"/>
      <c r="AS568" s="2"/>
      <c r="AT568" s="2"/>
      <c r="AU568" s="15"/>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row>
    <row r="569" spans="1:81" s="140" customFormat="1">
      <c r="A569" s="142"/>
      <c r="B569" s="217"/>
      <c r="C569" s="163"/>
      <c r="D569" s="164"/>
      <c r="H569" s="165"/>
      <c r="M569" s="165"/>
      <c r="N569" s="165"/>
      <c r="AQ569" s="158"/>
      <c r="AR569" s="14"/>
      <c r="AS569" s="2"/>
      <c r="AT569" s="2"/>
      <c r="AU569" s="15"/>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row>
    <row r="570" spans="1:81" s="140" customFormat="1">
      <c r="A570" s="142"/>
      <c r="B570" s="217"/>
      <c r="C570" s="163"/>
      <c r="D570" s="164"/>
      <c r="H570" s="165"/>
      <c r="M570" s="165"/>
      <c r="N570" s="165"/>
      <c r="AQ570" s="158"/>
      <c r="AR570" s="14"/>
      <c r="AS570" s="2"/>
      <c r="AT570" s="2"/>
      <c r="AU570" s="15"/>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row>
    <row r="571" spans="1:81" s="140" customFormat="1">
      <c r="A571" s="142"/>
      <c r="B571" s="217"/>
      <c r="C571" s="163"/>
      <c r="D571" s="164"/>
      <c r="H571" s="165"/>
      <c r="M571" s="165"/>
      <c r="N571" s="165"/>
      <c r="AQ571" s="158"/>
      <c r="AR571" s="14"/>
      <c r="AS571" s="2"/>
      <c r="AT571" s="2"/>
      <c r="AU571" s="15"/>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row>
    <row r="572" spans="1:81" s="140" customFormat="1">
      <c r="A572" s="142"/>
      <c r="B572" s="217"/>
      <c r="C572" s="163"/>
      <c r="D572" s="164"/>
      <c r="H572" s="165"/>
      <c r="M572" s="165"/>
      <c r="N572" s="165"/>
      <c r="AQ572" s="158"/>
      <c r="AR572" s="14"/>
      <c r="AS572" s="2"/>
      <c r="AT572" s="2"/>
      <c r="AU572" s="15"/>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row>
    <row r="573" spans="1:81" s="140" customFormat="1">
      <c r="A573" s="142"/>
      <c r="B573" s="217"/>
      <c r="C573" s="163"/>
      <c r="D573" s="164"/>
      <c r="H573" s="165"/>
      <c r="M573" s="165"/>
      <c r="N573" s="165"/>
      <c r="AQ573" s="158"/>
      <c r="AR573" s="14"/>
      <c r="AS573" s="2"/>
      <c r="AT573" s="2"/>
      <c r="AU573" s="15"/>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row>
    <row r="574" spans="1:81" s="140" customFormat="1">
      <c r="A574" s="142"/>
      <c r="B574" s="217"/>
      <c r="C574" s="163"/>
      <c r="D574" s="164"/>
      <c r="H574" s="165"/>
      <c r="M574" s="165"/>
      <c r="N574" s="165"/>
      <c r="AQ574" s="158"/>
      <c r="AR574" s="14"/>
      <c r="AS574" s="2"/>
      <c r="AT574" s="2"/>
      <c r="AU574" s="15"/>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row>
    <row r="575" spans="1:81" s="140" customFormat="1">
      <c r="A575" s="142"/>
      <c r="B575" s="217"/>
      <c r="C575" s="163"/>
      <c r="D575" s="164"/>
      <c r="H575" s="165"/>
      <c r="M575" s="165"/>
      <c r="N575" s="165"/>
      <c r="AQ575" s="158"/>
      <c r="AR575" s="14"/>
      <c r="AS575" s="2"/>
      <c r="AT575" s="2"/>
      <c r="AU575" s="15"/>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row>
    <row r="576" spans="1:81" s="140" customFormat="1">
      <c r="A576" s="142"/>
      <c r="B576" s="217"/>
      <c r="C576" s="163"/>
      <c r="D576" s="164"/>
      <c r="H576" s="165"/>
      <c r="M576" s="165"/>
      <c r="N576" s="165"/>
      <c r="AQ576" s="158"/>
      <c r="AR576" s="14"/>
      <c r="AS576" s="2"/>
      <c r="AT576" s="2"/>
      <c r="AU576" s="15"/>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row>
    <row r="577" spans="1:81" s="140" customFormat="1">
      <c r="A577" s="142"/>
      <c r="B577" s="217"/>
      <c r="C577" s="163"/>
      <c r="D577" s="164"/>
      <c r="H577" s="165"/>
      <c r="M577" s="165"/>
      <c r="N577" s="165"/>
      <c r="AQ577" s="158"/>
      <c r="AR577" s="14"/>
      <c r="AS577" s="2"/>
      <c r="AT577" s="2"/>
      <c r="AU577" s="15"/>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row>
    <row r="578" spans="1:81" s="140" customFormat="1">
      <c r="A578" s="142"/>
      <c r="B578" s="217"/>
      <c r="C578" s="163"/>
      <c r="D578" s="164"/>
      <c r="H578" s="165"/>
      <c r="M578" s="165"/>
      <c r="N578" s="165"/>
      <c r="AQ578" s="158"/>
      <c r="AR578" s="14"/>
      <c r="AS578" s="2"/>
      <c r="AT578" s="2"/>
      <c r="AU578" s="15"/>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row>
    <row r="579" spans="1:81" s="140" customFormat="1">
      <c r="A579" s="142"/>
      <c r="B579" s="217"/>
      <c r="C579" s="163"/>
      <c r="D579" s="164"/>
      <c r="H579" s="165"/>
      <c r="M579" s="165"/>
      <c r="N579" s="165"/>
      <c r="AQ579" s="158"/>
      <c r="AR579" s="14"/>
      <c r="AS579" s="2"/>
      <c r="AT579" s="2"/>
      <c r="AU579" s="15"/>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row>
    <row r="580" spans="1:81" s="140" customFormat="1">
      <c r="A580" s="142"/>
      <c r="B580" s="217"/>
      <c r="C580" s="163"/>
      <c r="D580" s="164"/>
      <c r="H580" s="165"/>
      <c r="M580" s="165"/>
      <c r="N580" s="165"/>
      <c r="AQ580" s="158"/>
      <c r="AR580" s="14"/>
      <c r="AS580" s="2"/>
      <c r="AT580" s="2"/>
      <c r="AU580" s="15"/>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row>
    <row r="581" spans="1:81" s="140" customFormat="1">
      <c r="A581" s="142"/>
      <c r="B581" s="217"/>
      <c r="C581" s="163"/>
      <c r="D581" s="164"/>
      <c r="H581" s="165"/>
      <c r="M581" s="165"/>
      <c r="N581" s="165"/>
      <c r="AQ581" s="158"/>
      <c r="AR581" s="14"/>
      <c r="AS581" s="2"/>
      <c r="AT581" s="2"/>
      <c r="AU581" s="15"/>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row>
    <row r="582" spans="1:81" s="140" customFormat="1">
      <c r="A582" s="142"/>
      <c r="B582" s="217"/>
      <c r="C582" s="163"/>
      <c r="D582" s="164"/>
      <c r="H582" s="165"/>
      <c r="M582" s="165"/>
      <c r="N582" s="165"/>
      <c r="AQ582" s="158"/>
      <c r="AR582" s="14"/>
      <c r="AS582" s="2"/>
      <c r="AT582" s="2"/>
      <c r="AU582" s="15"/>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row>
    <row r="583" spans="1:81" s="140" customFormat="1">
      <c r="A583" s="142"/>
      <c r="B583" s="217"/>
      <c r="C583" s="163"/>
      <c r="D583" s="164"/>
      <c r="H583" s="165"/>
      <c r="M583" s="165"/>
      <c r="N583" s="165"/>
      <c r="AQ583" s="158"/>
      <c r="AR583" s="14"/>
      <c r="AS583" s="2"/>
      <c r="AT583" s="2"/>
      <c r="AU583" s="15"/>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row>
    <row r="584" spans="1:81" s="140" customFormat="1">
      <c r="A584" s="142"/>
      <c r="B584" s="217"/>
      <c r="C584" s="163"/>
      <c r="D584" s="164"/>
      <c r="H584" s="165"/>
      <c r="M584" s="165"/>
      <c r="N584" s="165"/>
      <c r="AQ584" s="158"/>
      <c r="AR584" s="14"/>
      <c r="AS584" s="2"/>
      <c r="AT584" s="2"/>
      <c r="AU584" s="15"/>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row>
    <row r="585" spans="1:81" s="140" customFormat="1">
      <c r="A585" s="142"/>
      <c r="B585" s="217"/>
      <c r="C585" s="163"/>
      <c r="D585" s="164"/>
      <c r="H585" s="165"/>
      <c r="M585" s="165"/>
      <c r="N585" s="165"/>
      <c r="AQ585" s="158"/>
      <c r="AR585" s="14"/>
      <c r="AS585" s="2"/>
      <c r="AT585" s="2"/>
      <c r="AU585" s="15"/>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row>
    <row r="586" spans="1:81" s="140" customFormat="1">
      <c r="A586" s="142"/>
      <c r="B586" s="217"/>
      <c r="C586" s="163"/>
      <c r="D586" s="164"/>
      <c r="H586" s="165"/>
      <c r="M586" s="165"/>
      <c r="N586" s="165"/>
      <c r="AQ586" s="158"/>
      <c r="AR586" s="14"/>
      <c r="AS586" s="2"/>
      <c r="AT586" s="2"/>
      <c r="AU586" s="15"/>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row>
    <row r="587" spans="1:81" s="140" customFormat="1">
      <c r="A587" s="142"/>
      <c r="B587" s="217"/>
      <c r="C587" s="163"/>
      <c r="D587" s="164"/>
      <c r="H587" s="165"/>
      <c r="M587" s="165"/>
      <c r="N587" s="165"/>
      <c r="AQ587" s="158"/>
      <c r="AR587" s="14"/>
      <c r="AS587" s="2"/>
      <c r="AT587" s="2"/>
      <c r="AU587" s="15"/>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row>
    <row r="588" spans="1:81" s="140" customFormat="1">
      <c r="A588" s="142"/>
      <c r="B588" s="217"/>
      <c r="C588" s="163"/>
      <c r="D588" s="164"/>
      <c r="H588" s="165"/>
      <c r="M588" s="165"/>
      <c r="N588" s="165"/>
      <c r="AQ588" s="158"/>
      <c r="AR588" s="14"/>
      <c r="AS588" s="2"/>
      <c r="AT588" s="2"/>
      <c r="AU588" s="15"/>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row>
    <row r="589" spans="1:81" s="140" customFormat="1">
      <c r="A589" s="142"/>
      <c r="B589" s="217"/>
      <c r="C589" s="163"/>
      <c r="D589" s="164"/>
      <c r="H589" s="165"/>
      <c r="M589" s="165"/>
      <c r="N589" s="165"/>
      <c r="AQ589" s="158"/>
      <c r="AR589" s="14"/>
      <c r="AS589" s="2"/>
      <c r="AT589" s="2"/>
      <c r="AU589" s="15"/>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row>
    <row r="590" spans="1:81" s="140" customFormat="1">
      <c r="A590" s="142"/>
      <c r="B590" s="217"/>
      <c r="C590" s="163"/>
      <c r="D590" s="164"/>
      <c r="H590" s="165"/>
      <c r="M590" s="165"/>
      <c r="N590" s="165"/>
      <c r="AQ590" s="158"/>
      <c r="AR590" s="14"/>
      <c r="AS590" s="2"/>
      <c r="AT590" s="2"/>
      <c r="AU590" s="15"/>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row>
    <row r="591" spans="1:81" s="140" customFormat="1">
      <c r="A591" s="142"/>
      <c r="B591" s="217"/>
      <c r="C591" s="163"/>
      <c r="D591" s="164"/>
      <c r="H591" s="165"/>
      <c r="M591" s="165"/>
      <c r="N591" s="165"/>
      <c r="AQ591" s="158"/>
      <c r="AR591" s="14"/>
      <c r="AS591" s="2"/>
      <c r="AT591" s="2"/>
      <c r="AU591" s="15"/>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row>
    <row r="592" spans="1:81" s="140" customFormat="1">
      <c r="A592" s="142"/>
      <c r="B592" s="217"/>
      <c r="C592" s="163"/>
      <c r="D592" s="164"/>
      <c r="H592" s="165"/>
      <c r="M592" s="165"/>
      <c r="N592" s="165"/>
      <c r="AQ592" s="158"/>
      <c r="AR592" s="14"/>
      <c r="AS592" s="2"/>
      <c r="AT592" s="2"/>
      <c r="AU592" s="15"/>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row>
    <row r="593" spans="1:81" s="140" customFormat="1">
      <c r="A593" s="142"/>
      <c r="B593" s="217"/>
      <c r="C593" s="163"/>
      <c r="D593" s="164"/>
      <c r="H593" s="165"/>
      <c r="M593" s="165"/>
      <c r="N593" s="165"/>
      <c r="AQ593" s="158"/>
      <c r="AR593" s="14"/>
      <c r="AS593" s="2"/>
      <c r="AT593" s="2"/>
      <c r="AU593" s="15"/>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row>
    <row r="594" spans="1:81" s="140" customFormat="1">
      <c r="A594" s="142"/>
      <c r="B594" s="217"/>
      <c r="C594" s="163"/>
      <c r="D594" s="164"/>
      <c r="H594" s="165"/>
      <c r="M594" s="165"/>
      <c r="N594" s="165"/>
      <c r="AQ594" s="158"/>
      <c r="AR594" s="14"/>
      <c r="AS594" s="2"/>
      <c r="AT594" s="2"/>
      <c r="AU594" s="15"/>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row>
    <row r="595" spans="1:81" s="140" customFormat="1">
      <c r="A595" s="142"/>
      <c r="B595" s="217"/>
      <c r="C595" s="163"/>
      <c r="D595" s="164"/>
      <c r="H595" s="165"/>
      <c r="M595" s="165"/>
      <c r="N595" s="165"/>
      <c r="AQ595" s="158"/>
      <c r="AR595" s="14"/>
      <c r="AS595" s="2"/>
      <c r="AT595" s="2"/>
      <c r="AU595" s="15"/>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row>
    <row r="596" spans="1:81" s="140" customFormat="1">
      <c r="A596" s="142"/>
      <c r="B596" s="217"/>
      <c r="C596" s="163"/>
      <c r="D596" s="164"/>
      <c r="H596" s="165"/>
      <c r="M596" s="165"/>
      <c r="N596" s="165"/>
      <c r="AQ596" s="158"/>
      <c r="AR596" s="14"/>
      <c r="AS596" s="2"/>
      <c r="AT596" s="2"/>
      <c r="AU596" s="15"/>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row>
    <row r="597" spans="1:81" s="140" customFormat="1">
      <c r="A597" s="142"/>
      <c r="B597" s="217"/>
      <c r="C597" s="163"/>
      <c r="D597" s="164"/>
      <c r="H597" s="165"/>
      <c r="M597" s="165"/>
      <c r="N597" s="165"/>
      <c r="AQ597" s="158"/>
      <c r="AR597" s="14"/>
      <c r="AS597" s="2"/>
      <c r="AT597" s="2"/>
      <c r="AU597" s="15"/>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row>
    <row r="598" spans="1:81" s="140" customFormat="1">
      <c r="A598" s="142"/>
      <c r="B598" s="217"/>
      <c r="C598" s="163"/>
      <c r="D598" s="164"/>
      <c r="H598" s="165"/>
      <c r="M598" s="165"/>
      <c r="N598" s="165"/>
      <c r="AQ598" s="158"/>
      <c r="AR598" s="14"/>
      <c r="AS598" s="2"/>
      <c r="AT598" s="2"/>
      <c r="AU598" s="15"/>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row>
    <row r="599" spans="1:81" s="140" customFormat="1">
      <c r="A599" s="142"/>
      <c r="B599" s="217"/>
      <c r="C599" s="163"/>
      <c r="D599" s="164"/>
      <c r="H599" s="165"/>
      <c r="M599" s="165"/>
      <c r="N599" s="165"/>
      <c r="AQ599" s="158"/>
      <c r="AR599" s="14"/>
      <c r="AS599" s="2"/>
      <c r="AT599" s="2"/>
      <c r="AU599" s="15"/>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row>
    <row r="600" spans="1:81" s="140" customFormat="1">
      <c r="A600" s="142"/>
      <c r="B600" s="217"/>
      <c r="C600" s="163"/>
      <c r="D600" s="164"/>
      <c r="H600" s="165"/>
      <c r="M600" s="165"/>
      <c r="N600" s="165"/>
      <c r="AQ600" s="158"/>
      <c r="AR600" s="14"/>
      <c r="AS600" s="2"/>
      <c r="AT600" s="2"/>
      <c r="AU600" s="15"/>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row>
    <row r="601" spans="1:81" s="140" customFormat="1">
      <c r="A601" s="142"/>
      <c r="B601" s="217"/>
      <c r="C601" s="163"/>
      <c r="D601" s="164"/>
      <c r="H601" s="165"/>
      <c r="M601" s="165"/>
      <c r="N601" s="165"/>
      <c r="AQ601" s="158"/>
      <c r="AR601" s="14"/>
      <c r="AS601" s="2"/>
      <c r="AT601" s="2"/>
      <c r="AU601" s="15"/>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row>
    <row r="602" spans="1:81" s="140" customFormat="1">
      <c r="A602" s="142"/>
      <c r="B602" s="217"/>
      <c r="C602" s="163"/>
      <c r="D602" s="164"/>
      <c r="H602" s="165"/>
      <c r="M602" s="165"/>
      <c r="N602" s="165"/>
      <c r="AQ602" s="158"/>
      <c r="AR602" s="14"/>
      <c r="AS602" s="2"/>
      <c r="AT602" s="2"/>
      <c r="AU602" s="15"/>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row>
    <row r="603" spans="1:81" s="140" customFormat="1">
      <c r="A603" s="142"/>
      <c r="B603" s="217"/>
      <c r="C603" s="163"/>
      <c r="D603" s="164"/>
      <c r="H603" s="165"/>
      <c r="M603" s="165"/>
      <c r="N603" s="165"/>
      <c r="AQ603" s="158"/>
      <c r="AR603" s="14"/>
      <c r="AS603" s="2"/>
      <c r="AT603" s="2"/>
      <c r="AU603" s="15"/>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row>
    <row r="604" spans="1:81" s="140" customFormat="1">
      <c r="A604" s="142"/>
      <c r="B604" s="217"/>
      <c r="C604" s="163"/>
      <c r="D604" s="164"/>
      <c r="H604" s="165"/>
      <c r="M604" s="165"/>
      <c r="N604" s="165"/>
      <c r="AQ604" s="158"/>
      <c r="AR604" s="14"/>
      <c r="AS604" s="2"/>
      <c r="AT604" s="2"/>
      <c r="AU604" s="15"/>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row>
    <row r="605" spans="1:81" s="140" customFormat="1">
      <c r="A605" s="142"/>
      <c r="B605" s="217"/>
      <c r="C605" s="163"/>
      <c r="D605" s="164"/>
      <c r="H605" s="165"/>
      <c r="M605" s="165"/>
      <c r="N605" s="165"/>
      <c r="AQ605" s="158"/>
      <c r="AR605" s="14"/>
      <c r="AS605" s="2"/>
      <c r="AT605" s="2"/>
      <c r="AU605" s="15"/>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row>
    <row r="606" spans="1:81" s="140" customFormat="1">
      <c r="A606" s="142"/>
      <c r="B606" s="217"/>
      <c r="C606" s="163"/>
      <c r="D606" s="164"/>
      <c r="H606" s="165"/>
      <c r="M606" s="165"/>
      <c r="N606" s="165"/>
      <c r="AQ606" s="158"/>
      <c r="AR606" s="14"/>
      <c r="AS606" s="2"/>
      <c r="AT606" s="2"/>
      <c r="AU606" s="15"/>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row>
    <row r="607" spans="1:81" s="140" customFormat="1">
      <c r="A607" s="142"/>
      <c r="B607" s="217"/>
      <c r="C607" s="163"/>
      <c r="D607" s="164"/>
      <c r="H607" s="165"/>
      <c r="M607" s="165"/>
      <c r="N607" s="165"/>
      <c r="AQ607" s="158"/>
      <c r="AR607" s="14"/>
      <c r="AS607" s="2"/>
      <c r="AT607" s="2"/>
      <c r="AU607" s="15"/>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row>
    <row r="608" spans="1:81" s="140" customFormat="1">
      <c r="A608" s="142"/>
      <c r="B608" s="217"/>
      <c r="C608" s="163"/>
      <c r="D608" s="164"/>
      <c r="H608" s="165"/>
      <c r="M608" s="165"/>
      <c r="N608" s="165"/>
      <c r="AQ608" s="158"/>
      <c r="AR608" s="14"/>
      <c r="AS608" s="2"/>
      <c r="AT608" s="2"/>
      <c r="AU608" s="15"/>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row>
    <row r="609" spans="1:81" s="140" customFormat="1">
      <c r="A609" s="142"/>
      <c r="B609" s="217"/>
      <c r="C609" s="163"/>
      <c r="D609" s="164"/>
      <c r="H609" s="165"/>
      <c r="M609" s="165"/>
      <c r="N609" s="165"/>
      <c r="AQ609" s="158"/>
      <c r="AR609" s="14"/>
      <c r="AS609" s="2"/>
      <c r="AT609" s="2"/>
      <c r="AU609" s="15"/>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row>
    <row r="610" spans="1:81" s="140" customFormat="1">
      <c r="A610" s="142"/>
      <c r="B610" s="217"/>
      <c r="C610" s="163"/>
      <c r="D610" s="164"/>
      <c r="H610" s="165"/>
      <c r="M610" s="165"/>
      <c r="N610" s="165"/>
      <c r="AQ610" s="158"/>
      <c r="AR610" s="14"/>
      <c r="AS610" s="2"/>
      <c r="AT610" s="2"/>
      <c r="AU610" s="15"/>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row>
    <row r="611" spans="1:81" s="140" customFormat="1">
      <c r="A611" s="142"/>
      <c r="B611" s="217"/>
      <c r="C611" s="163"/>
      <c r="D611" s="164"/>
      <c r="H611" s="165"/>
      <c r="M611" s="165"/>
      <c r="N611" s="165"/>
      <c r="AQ611" s="158"/>
      <c r="AR611" s="14"/>
      <c r="AS611" s="2"/>
      <c r="AT611" s="2"/>
      <c r="AU611" s="15"/>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row>
    <row r="612" spans="1:81" s="140" customFormat="1">
      <c r="A612" s="142"/>
      <c r="B612" s="217"/>
      <c r="C612" s="163"/>
      <c r="D612" s="164"/>
      <c r="H612" s="165"/>
      <c r="M612" s="165"/>
      <c r="N612" s="165"/>
      <c r="AQ612" s="158"/>
      <c r="AR612" s="14"/>
      <c r="AS612" s="2"/>
      <c r="AT612" s="2"/>
      <c r="AU612" s="15"/>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row>
    <row r="613" spans="1:81" s="140" customFormat="1">
      <c r="A613" s="142"/>
      <c r="B613" s="217"/>
      <c r="C613" s="163"/>
      <c r="D613" s="164"/>
      <c r="H613" s="165"/>
      <c r="M613" s="165"/>
      <c r="N613" s="165"/>
      <c r="AQ613" s="158"/>
      <c r="AR613" s="14"/>
      <c r="AS613" s="2"/>
      <c r="AT613" s="2"/>
      <c r="AU613" s="15"/>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row>
    <row r="614" spans="1:81" s="140" customFormat="1">
      <c r="A614" s="142"/>
      <c r="B614" s="217"/>
      <c r="C614" s="163"/>
      <c r="D614" s="164"/>
      <c r="H614" s="165"/>
      <c r="M614" s="165"/>
      <c r="N614" s="165"/>
      <c r="AQ614" s="158"/>
      <c r="AR614" s="14"/>
      <c r="AS614" s="2"/>
      <c r="AT614" s="2"/>
      <c r="AU614" s="15"/>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row>
    <row r="615" spans="1:81" s="140" customFormat="1">
      <c r="A615" s="142"/>
      <c r="B615" s="217"/>
      <c r="C615" s="163"/>
      <c r="D615" s="164"/>
      <c r="H615" s="165"/>
      <c r="M615" s="165"/>
      <c r="N615" s="165"/>
      <c r="AQ615" s="158"/>
      <c r="AR615" s="14"/>
      <c r="AS615" s="2"/>
      <c r="AT615" s="2"/>
      <c r="AU615" s="15"/>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row>
    <row r="616" spans="1:81" s="140" customFormat="1">
      <c r="A616" s="142"/>
      <c r="B616" s="217"/>
      <c r="C616" s="163"/>
      <c r="D616" s="164"/>
      <c r="H616" s="165"/>
      <c r="M616" s="165"/>
      <c r="N616" s="165"/>
      <c r="AQ616" s="158"/>
      <c r="AR616" s="14"/>
      <c r="AS616" s="2"/>
      <c r="AT616" s="2"/>
      <c r="AU616" s="15"/>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row>
    <row r="617" spans="1:81" s="140" customFormat="1">
      <c r="A617" s="142"/>
      <c r="B617" s="217"/>
      <c r="C617" s="163"/>
      <c r="D617" s="164"/>
      <c r="H617" s="165"/>
      <c r="M617" s="165"/>
      <c r="N617" s="165"/>
      <c r="AQ617" s="158"/>
      <c r="AR617" s="14"/>
      <c r="AS617" s="2"/>
      <c r="AT617" s="2"/>
      <c r="AU617" s="15"/>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row>
    <row r="618" spans="1:81" s="140" customFormat="1">
      <c r="A618" s="142"/>
      <c r="B618" s="217"/>
      <c r="C618" s="163"/>
      <c r="D618" s="164"/>
      <c r="H618" s="165"/>
      <c r="M618" s="165"/>
      <c r="N618" s="165"/>
      <c r="AQ618" s="158"/>
      <c r="AR618" s="14"/>
      <c r="AS618" s="2"/>
      <c r="AT618" s="2"/>
      <c r="AU618" s="15"/>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row>
    <row r="619" spans="1:81" s="140" customFormat="1">
      <c r="A619" s="142"/>
      <c r="B619" s="217"/>
      <c r="C619" s="163"/>
      <c r="D619" s="164"/>
      <c r="H619" s="165"/>
      <c r="M619" s="165"/>
      <c r="N619" s="165"/>
      <c r="AQ619" s="158"/>
      <c r="AR619" s="14"/>
      <c r="AS619" s="2"/>
      <c r="AT619" s="2"/>
      <c r="AU619" s="15"/>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row>
    <row r="620" spans="1:81" s="140" customFormat="1">
      <c r="A620" s="142"/>
      <c r="B620" s="217"/>
      <c r="C620" s="163"/>
      <c r="D620" s="164"/>
      <c r="H620" s="165"/>
      <c r="M620" s="165"/>
      <c r="N620" s="165"/>
      <c r="AQ620" s="158"/>
      <c r="AR620" s="14"/>
      <c r="AS620" s="2"/>
      <c r="AT620" s="2"/>
      <c r="AU620" s="15"/>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row>
    <row r="621" spans="1:81" s="140" customFormat="1">
      <c r="A621" s="142"/>
      <c r="B621" s="217"/>
      <c r="C621" s="163"/>
      <c r="D621" s="164"/>
      <c r="H621" s="165"/>
      <c r="M621" s="165"/>
      <c r="N621" s="165"/>
      <c r="AQ621" s="158"/>
      <c r="AR621" s="14"/>
      <c r="AS621" s="2"/>
      <c r="AT621" s="2"/>
      <c r="AU621" s="15"/>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row>
    <row r="622" spans="1:81" s="140" customFormat="1">
      <c r="A622" s="142"/>
      <c r="B622" s="217"/>
      <c r="C622" s="163"/>
      <c r="D622" s="164"/>
      <c r="H622" s="165"/>
      <c r="M622" s="165"/>
      <c r="N622" s="165"/>
      <c r="AQ622" s="158"/>
      <c r="AR622" s="14"/>
      <c r="AS622" s="2"/>
      <c r="AT622" s="2"/>
      <c r="AU622" s="15"/>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row>
    <row r="623" spans="1:81" s="140" customFormat="1">
      <c r="A623" s="142"/>
      <c r="B623" s="217"/>
      <c r="C623" s="163"/>
      <c r="D623" s="164"/>
      <c r="H623" s="165"/>
      <c r="M623" s="165"/>
      <c r="N623" s="165"/>
      <c r="AQ623" s="158"/>
      <c r="AR623" s="14"/>
      <c r="AS623" s="2"/>
      <c r="AT623" s="2"/>
      <c r="AU623" s="15"/>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row>
    <row r="624" spans="1:81" s="140" customFormat="1">
      <c r="A624" s="142"/>
      <c r="B624" s="217"/>
      <c r="C624" s="163"/>
      <c r="D624" s="164"/>
      <c r="H624" s="165"/>
      <c r="M624" s="165"/>
      <c r="N624" s="165"/>
      <c r="AQ624" s="158"/>
      <c r="AR624" s="14"/>
      <c r="AS624" s="2"/>
      <c r="AT624" s="2"/>
      <c r="AU624" s="15"/>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row>
    <row r="625" spans="1:81" s="140" customFormat="1">
      <c r="A625" s="142"/>
      <c r="B625" s="217"/>
      <c r="C625" s="163"/>
      <c r="D625" s="164"/>
      <c r="H625" s="165"/>
      <c r="M625" s="165"/>
      <c r="N625" s="165"/>
      <c r="AQ625" s="158"/>
      <c r="AR625" s="14"/>
      <c r="AS625" s="2"/>
      <c r="AT625" s="2"/>
      <c r="AU625" s="15"/>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row>
    <row r="626" spans="1:81" s="140" customFormat="1">
      <c r="A626" s="142"/>
      <c r="B626" s="217"/>
      <c r="C626" s="163"/>
      <c r="D626" s="164"/>
      <c r="H626" s="165"/>
      <c r="M626" s="165"/>
      <c r="N626" s="165"/>
      <c r="AQ626" s="158"/>
      <c r="AR626" s="14"/>
      <c r="AS626" s="2"/>
      <c r="AT626" s="2"/>
      <c r="AU626" s="15"/>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row>
    <row r="627" spans="1:81" s="140" customFormat="1">
      <c r="A627" s="142"/>
      <c r="B627" s="217"/>
      <c r="C627" s="163"/>
      <c r="D627" s="164"/>
      <c r="H627" s="165"/>
      <c r="M627" s="165"/>
      <c r="N627" s="165"/>
      <c r="AQ627" s="158"/>
      <c r="AR627" s="14"/>
      <c r="AS627" s="2"/>
      <c r="AT627" s="2"/>
      <c r="AU627" s="15"/>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row>
    <row r="628" spans="1:81" s="140" customFormat="1">
      <c r="A628" s="142"/>
      <c r="B628" s="217"/>
      <c r="C628" s="163"/>
      <c r="D628" s="164"/>
      <c r="H628" s="165"/>
      <c r="M628" s="165"/>
      <c r="N628" s="165"/>
      <c r="AQ628" s="158"/>
      <c r="AR628" s="14"/>
      <c r="AS628" s="2"/>
      <c r="AT628" s="2"/>
      <c r="AU628" s="15"/>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row>
    <row r="629" spans="1:81" s="140" customFormat="1">
      <c r="A629" s="142"/>
      <c r="B629" s="217"/>
      <c r="C629" s="163"/>
      <c r="D629" s="164"/>
      <c r="H629" s="165"/>
      <c r="M629" s="165"/>
      <c r="N629" s="165"/>
      <c r="AQ629" s="158"/>
      <c r="AR629" s="14"/>
      <c r="AS629" s="2"/>
      <c r="AT629" s="2"/>
      <c r="AU629" s="15"/>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row>
    <row r="630" spans="1:81" s="140" customFormat="1">
      <c r="A630" s="142"/>
      <c r="B630" s="217"/>
      <c r="C630" s="163"/>
      <c r="D630" s="164"/>
      <c r="H630" s="165"/>
      <c r="M630" s="165"/>
      <c r="N630" s="165"/>
      <c r="AQ630" s="158"/>
      <c r="AR630" s="14"/>
      <c r="AS630" s="2"/>
      <c r="AT630" s="2"/>
      <c r="AU630" s="15"/>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row>
    <row r="631" spans="1:81" s="140" customFormat="1">
      <c r="A631" s="142"/>
      <c r="B631" s="217"/>
      <c r="C631" s="163"/>
      <c r="D631" s="164"/>
      <c r="H631" s="165"/>
      <c r="M631" s="165"/>
      <c r="N631" s="165"/>
      <c r="AQ631" s="158"/>
      <c r="AR631" s="14"/>
      <c r="AS631" s="2"/>
      <c r="AT631" s="2"/>
      <c r="AU631" s="15"/>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row>
    <row r="632" spans="1:81" s="140" customFormat="1">
      <c r="A632" s="142"/>
      <c r="B632" s="217"/>
      <c r="C632" s="163"/>
      <c r="D632" s="164"/>
      <c r="H632" s="165"/>
      <c r="M632" s="165"/>
      <c r="N632" s="165"/>
      <c r="AQ632" s="158"/>
      <c r="AR632" s="14"/>
      <c r="AS632" s="2"/>
      <c r="AT632" s="2"/>
      <c r="AU632" s="15"/>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row>
    <row r="633" spans="1:81" s="140" customFormat="1">
      <c r="A633" s="142"/>
      <c r="B633" s="217"/>
      <c r="C633" s="163"/>
      <c r="D633" s="164"/>
      <c r="H633" s="165"/>
      <c r="M633" s="165"/>
      <c r="N633" s="165"/>
      <c r="AQ633" s="158"/>
      <c r="AR633" s="14"/>
      <c r="AS633" s="2"/>
      <c r="AT633" s="2"/>
      <c r="AU633" s="15"/>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row>
    <row r="634" spans="1:81" s="140" customFormat="1">
      <c r="A634" s="142"/>
      <c r="B634" s="217"/>
      <c r="C634" s="163"/>
      <c r="D634" s="164"/>
      <c r="H634" s="165"/>
      <c r="M634" s="165"/>
      <c r="N634" s="165"/>
      <c r="AQ634" s="158"/>
      <c r="AR634" s="14"/>
      <c r="AS634" s="2"/>
      <c r="AT634" s="2"/>
      <c r="AU634" s="15"/>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row>
    <row r="635" spans="1:81" s="140" customFormat="1">
      <c r="A635" s="142"/>
      <c r="B635" s="217"/>
      <c r="C635" s="163"/>
      <c r="D635" s="164"/>
      <c r="H635" s="165"/>
      <c r="M635" s="165"/>
      <c r="N635" s="165"/>
      <c r="AQ635" s="158"/>
      <c r="AR635" s="14"/>
      <c r="AS635" s="2"/>
      <c r="AT635" s="2"/>
      <c r="AU635" s="15"/>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row>
    <row r="636" spans="1:81" s="140" customFormat="1">
      <c r="A636" s="142"/>
      <c r="B636" s="217"/>
      <c r="C636" s="163"/>
      <c r="D636" s="164"/>
      <c r="H636" s="165"/>
      <c r="M636" s="165"/>
      <c r="N636" s="165"/>
      <c r="AQ636" s="158"/>
      <c r="AR636" s="14"/>
      <c r="AS636" s="2"/>
      <c r="AT636" s="2"/>
      <c r="AU636" s="15"/>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row>
    <row r="637" spans="1:81" s="140" customFormat="1">
      <c r="A637" s="142"/>
      <c r="B637" s="217"/>
      <c r="C637" s="163"/>
      <c r="D637" s="164"/>
      <c r="H637" s="165"/>
      <c r="M637" s="165"/>
      <c r="N637" s="165"/>
      <c r="AQ637" s="158"/>
      <c r="AR637" s="14"/>
      <c r="AS637" s="2"/>
      <c r="AT637" s="2"/>
      <c r="AU637" s="15"/>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row>
    <row r="638" spans="1:81" s="140" customFormat="1">
      <c r="A638" s="142"/>
      <c r="B638" s="217"/>
      <c r="C638" s="163"/>
      <c r="D638" s="164"/>
      <c r="H638" s="165"/>
      <c r="M638" s="165"/>
      <c r="N638" s="165"/>
      <c r="AQ638" s="158"/>
      <c r="AR638" s="14"/>
      <c r="AS638" s="2"/>
      <c r="AT638" s="2"/>
      <c r="AU638" s="15"/>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row>
    <row r="639" spans="1:81" s="140" customFormat="1">
      <c r="A639" s="142"/>
      <c r="B639" s="217"/>
      <c r="C639" s="163"/>
      <c r="D639" s="164"/>
      <c r="H639" s="165"/>
      <c r="M639" s="165"/>
      <c r="N639" s="165"/>
      <c r="AQ639" s="158"/>
      <c r="AR639" s="14"/>
      <c r="AS639" s="2"/>
      <c r="AT639" s="2"/>
      <c r="AU639" s="15"/>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row>
    <row r="640" spans="1:81" s="140" customFormat="1">
      <c r="A640" s="142"/>
      <c r="B640" s="217"/>
      <c r="C640" s="163"/>
      <c r="D640" s="164"/>
      <c r="H640" s="165"/>
      <c r="M640" s="165"/>
      <c r="N640" s="165"/>
      <c r="AQ640" s="158"/>
      <c r="AR640" s="14"/>
      <c r="AS640" s="2"/>
      <c r="AT640" s="2"/>
      <c r="AU640" s="15"/>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row>
    <row r="641" spans="1:81" s="140" customFormat="1">
      <c r="A641" s="142"/>
      <c r="B641" s="217"/>
      <c r="C641" s="163"/>
      <c r="D641" s="164"/>
      <c r="H641" s="165"/>
      <c r="M641" s="165"/>
      <c r="N641" s="165"/>
      <c r="AQ641" s="158"/>
      <c r="AR641" s="14"/>
      <c r="AS641" s="2"/>
      <c r="AT641" s="2"/>
      <c r="AU641" s="15"/>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row>
    <row r="642" spans="1:81" s="140" customFormat="1">
      <c r="A642" s="142"/>
      <c r="B642" s="217"/>
      <c r="C642" s="163"/>
      <c r="D642" s="164"/>
      <c r="H642" s="165"/>
      <c r="M642" s="165"/>
      <c r="N642" s="165"/>
      <c r="AQ642" s="158"/>
      <c r="AR642" s="14"/>
      <c r="AS642" s="2"/>
      <c r="AT642" s="2"/>
      <c r="AU642" s="15"/>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row>
    <row r="643" spans="1:81" s="140" customFormat="1">
      <c r="A643" s="142"/>
      <c r="B643" s="217"/>
      <c r="C643" s="163"/>
      <c r="D643" s="164"/>
      <c r="H643" s="165"/>
      <c r="M643" s="165"/>
      <c r="N643" s="165"/>
      <c r="AQ643" s="158"/>
      <c r="AR643" s="14"/>
      <c r="AS643" s="2"/>
      <c r="AT643" s="2"/>
      <c r="AU643" s="15"/>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row>
    <row r="644" spans="1:81" s="140" customFormat="1">
      <c r="A644" s="142"/>
      <c r="B644" s="217"/>
      <c r="C644" s="163"/>
      <c r="D644" s="164"/>
      <c r="H644" s="165"/>
      <c r="M644" s="165"/>
      <c r="N644" s="165"/>
      <c r="AQ644" s="158"/>
      <c r="AR644" s="14"/>
      <c r="AS644" s="2"/>
      <c r="AT644" s="2"/>
      <c r="AU644" s="15"/>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row>
    <row r="645" spans="1:81" s="140" customFormat="1">
      <c r="A645" s="142"/>
      <c r="B645" s="217"/>
      <c r="C645" s="163"/>
      <c r="D645" s="164"/>
      <c r="H645" s="165"/>
      <c r="M645" s="165"/>
      <c r="N645" s="165"/>
      <c r="AQ645" s="158"/>
      <c r="AR645" s="14"/>
      <c r="AS645" s="2"/>
      <c r="AT645" s="2"/>
      <c r="AU645" s="15"/>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row>
    <row r="646" spans="1:81" s="140" customFormat="1">
      <c r="A646" s="142"/>
      <c r="B646" s="217"/>
      <c r="C646" s="163"/>
      <c r="D646" s="164"/>
      <c r="H646" s="165"/>
      <c r="M646" s="165"/>
      <c r="N646" s="165"/>
      <c r="AQ646" s="158"/>
      <c r="AR646" s="14"/>
      <c r="AS646" s="2"/>
      <c r="AT646" s="2"/>
      <c r="AU646" s="15"/>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row>
    <row r="647" spans="1:81" s="140" customFormat="1">
      <c r="A647" s="142"/>
      <c r="B647" s="217"/>
      <c r="C647" s="163"/>
      <c r="D647" s="164"/>
      <c r="H647" s="165"/>
      <c r="M647" s="165"/>
      <c r="N647" s="165"/>
      <c r="AQ647" s="158"/>
      <c r="AR647" s="14"/>
      <c r="AS647" s="2"/>
      <c r="AT647" s="2"/>
      <c r="AU647" s="15"/>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row>
    <row r="648" spans="1:81" s="140" customFormat="1">
      <c r="A648" s="142"/>
      <c r="B648" s="217"/>
      <c r="C648" s="163"/>
      <c r="D648" s="164"/>
      <c r="H648" s="165"/>
      <c r="M648" s="165"/>
      <c r="N648" s="165"/>
      <c r="AQ648" s="158"/>
      <c r="AR648" s="14"/>
      <c r="AS648" s="2"/>
      <c r="AT648" s="2"/>
      <c r="AU648" s="15"/>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row>
    <row r="649" spans="1:81" s="140" customFormat="1">
      <c r="A649" s="142"/>
      <c r="B649" s="217"/>
      <c r="C649" s="163"/>
      <c r="D649" s="164"/>
      <c r="H649" s="165"/>
      <c r="M649" s="165"/>
      <c r="N649" s="165"/>
      <c r="AQ649" s="158"/>
      <c r="AR649" s="14"/>
      <c r="AS649" s="2"/>
      <c r="AT649" s="2"/>
      <c r="AU649" s="15"/>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row>
    <row r="650" spans="1:81" s="140" customFormat="1">
      <c r="A650" s="142"/>
      <c r="B650" s="217"/>
      <c r="C650" s="163"/>
      <c r="D650" s="164"/>
      <c r="H650" s="165"/>
      <c r="M650" s="165"/>
      <c r="N650" s="165"/>
      <c r="AQ650" s="158"/>
      <c r="AR650" s="14"/>
      <c r="AS650" s="2"/>
      <c r="AT650" s="2"/>
      <c r="AU650" s="15"/>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row>
    <row r="651" spans="1:81" s="140" customFormat="1">
      <c r="A651" s="142"/>
      <c r="B651" s="217"/>
      <c r="C651" s="163"/>
      <c r="D651" s="164"/>
      <c r="H651" s="165"/>
      <c r="M651" s="165"/>
      <c r="N651" s="165"/>
      <c r="AQ651" s="158"/>
      <c r="AR651" s="14"/>
      <c r="AS651" s="2"/>
      <c r="AT651" s="2"/>
      <c r="AU651" s="15"/>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row>
    <row r="652" spans="1:81" s="140" customFormat="1">
      <c r="A652" s="142"/>
      <c r="B652" s="217"/>
      <c r="C652" s="163"/>
      <c r="D652" s="164"/>
      <c r="H652" s="165"/>
      <c r="M652" s="165"/>
      <c r="N652" s="165"/>
      <c r="AQ652" s="158"/>
      <c r="AR652" s="14"/>
      <c r="AS652" s="2"/>
      <c r="AT652" s="2"/>
      <c r="AU652" s="15"/>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row>
    <row r="653" spans="1:81" s="140" customFormat="1">
      <c r="A653" s="142"/>
      <c r="B653" s="217"/>
      <c r="C653" s="163"/>
      <c r="D653" s="164"/>
      <c r="H653" s="165"/>
      <c r="M653" s="165"/>
      <c r="N653" s="165"/>
      <c r="AQ653" s="158"/>
      <c r="AR653" s="14"/>
      <c r="AS653" s="2"/>
      <c r="AT653" s="2"/>
      <c r="AU653" s="15"/>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row>
    <row r="654" spans="1:81" s="140" customFormat="1">
      <c r="A654" s="142"/>
      <c r="B654" s="217"/>
      <c r="C654" s="163"/>
      <c r="D654" s="164"/>
      <c r="H654" s="165"/>
      <c r="M654" s="165"/>
      <c r="N654" s="165"/>
      <c r="AQ654" s="158"/>
      <c r="AR654" s="14"/>
      <c r="AS654" s="2"/>
      <c r="AT654" s="2"/>
      <c r="AU654" s="15"/>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row>
    <row r="655" spans="1:81" s="140" customFormat="1">
      <c r="A655" s="142"/>
      <c r="B655" s="217"/>
      <c r="C655" s="163"/>
      <c r="D655" s="164"/>
      <c r="H655" s="165"/>
      <c r="M655" s="165"/>
      <c r="N655" s="165"/>
      <c r="AQ655" s="158"/>
      <c r="AR655" s="14"/>
      <c r="AS655" s="2"/>
      <c r="AT655" s="2"/>
      <c r="AU655" s="15"/>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row>
    <row r="656" spans="1:81" s="140" customFormat="1">
      <c r="A656" s="142"/>
      <c r="B656" s="217"/>
      <c r="C656" s="163"/>
      <c r="D656" s="164"/>
      <c r="H656" s="165"/>
      <c r="M656" s="165"/>
      <c r="N656" s="165"/>
      <c r="AQ656" s="158"/>
      <c r="AR656" s="14"/>
      <c r="AS656" s="2"/>
      <c r="AT656" s="2"/>
      <c r="AU656" s="15"/>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row>
    <row r="657" spans="1:81" s="140" customFormat="1">
      <c r="A657" s="142"/>
      <c r="B657" s="217"/>
      <c r="C657" s="163"/>
      <c r="D657" s="164"/>
      <c r="H657" s="165"/>
      <c r="M657" s="165"/>
      <c r="N657" s="165"/>
      <c r="AQ657" s="158"/>
      <c r="AR657" s="14"/>
      <c r="AS657" s="2"/>
      <c r="AT657" s="2"/>
      <c r="AU657" s="15"/>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row>
    <row r="658" spans="1:81" s="140" customFormat="1">
      <c r="A658" s="142"/>
      <c r="B658" s="217"/>
      <c r="C658" s="163"/>
      <c r="D658" s="164"/>
      <c r="H658" s="165"/>
      <c r="M658" s="165"/>
      <c r="N658" s="165"/>
      <c r="AQ658" s="158"/>
      <c r="AR658" s="14"/>
      <c r="AS658" s="2"/>
      <c r="AT658" s="2"/>
      <c r="AU658" s="15"/>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row>
    <row r="659" spans="1:81" s="140" customFormat="1">
      <c r="A659" s="142"/>
      <c r="B659" s="217"/>
      <c r="C659" s="163"/>
      <c r="D659" s="164"/>
      <c r="H659" s="165"/>
      <c r="M659" s="165"/>
      <c r="N659" s="165"/>
      <c r="AQ659" s="158"/>
      <c r="AR659" s="14"/>
      <c r="AS659" s="2"/>
      <c r="AT659" s="2"/>
      <c r="AU659" s="15"/>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row>
    <row r="660" spans="1:81" s="140" customFormat="1">
      <c r="A660" s="142"/>
      <c r="B660" s="217"/>
      <c r="C660" s="163"/>
      <c r="D660" s="164"/>
      <c r="H660" s="165"/>
      <c r="M660" s="165"/>
      <c r="N660" s="165"/>
      <c r="AQ660" s="158"/>
      <c r="AR660" s="14"/>
      <c r="AS660" s="2"/>
      <c r="AT660" s="2"/>
      <c r="AU660" s="15"/>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row>
    <row r="661" spans="1:81" s="140" customFormat="1">
      <c r="A661" s="142"/>
      <c r="B661" s="217"/>
      <c r="C661" s="163"/>
      <c r="D661" s="164"/>
      <c r="H661" s="165"/>
      <c r="M661" s="165"/>
      <c r="N661" s="165"/>
      <c r="AQ661" s="158"/>
      <c r="AR661" s="14"/>
      <c r="AS661" s="2"/>
      <c r="AT661" s="2"/>
      <c r="AU661" s="15"/>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row>
    <row r="662" spans="1:81" s="140" customFormat="1">
      <c r="A662" s="142"/>
      <c r="B662" s="217"/>
      <c r="C662" s="163"/>
      <c r="D662" s="164"/>
      <c r="H662" s="165"/>
      <c r="M662" s="165"/>
      <c r="N662" s="165"/>
      <c r="AQ662" s="158"/>
      <c r="AR662" s="14"/>
      <c r="AS662" s="2"/>
      <c r="AT662" s="2"/>
      <c r="AU662" s="15"/>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row>
    <row r="663" spans="1:81" s="140" customFormat="1">
      <c r="A663" s="142"/>
      <c r="B663" s="217"/>
      <c r="C663" s="163"/>
      <c r="D663" s="164"/>
      <c r="H663" s="165"/>
      <c r="M663" s="165"/>
      <c r="N663" s="165"/>
      <c r="AQ663" s="158"/>
      <c r="AR663" s="14"/>
      <c r="AS663" s="2"/>
      <c r="AT663" s="2"/>
      <c r="AU663" s="15"/>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row>
    <row r="664" spans="1:81" s="140" customFormat="1">
      <c r="A664" s="142"/>
      <c r="B664" s="217"/>
      <c r="C664" s="163"/>
      <c r="D664" s="164"/>
      <c r="H664" s="165"/>
      <c r="M664" s="165"/>
      <c r="N664" s="165"/>
      <c r="AQ664" s="158"/>
      <c r="AR664" s="14"/>
      <c r="AS664" s="2"/>
      <c r="AT664" s="2"/>
      <c r="AU664" s="15"/>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row>
    <row r="665" spans="1:81" s="140" customFormat="1">
      <c r="A665" s="142"/>
      <c r="B665" s="217"/>
      <c r="C665" s="163"/>
      <c r="D665" s="164"/>
      <c r="H665" s="165"/>
      <c r="M665" s="165"/>
      <c r="N665" s="165"/>
      <c r="AQ665" s="158"/>
      <c r="AR665" s="14"/>
      <c r="AS665" s="2"/>
      <c r="AT665" s="2"/>
      <c r="AU665" s="15"/>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row>
    <row r="666" spans="1:81" s="140" customFormat="1">
      <c r="A666" s="142"/>
      <c r="B666" s="217"/>
      <c r="C666" s="163"/>
      <c r="D666" s="164"/>
      <c r="H666" s="165"/>
      <c r="M666" s="165"/>
      <c r="N666" s="165"/>
      <c r="AQ666" s="158"/>
      <c r="AR666" s="14"/>
      <c r="AS666" s="2"/>
      <c r="AT666" s="2"/>
      <c r="AU666" s="15"/>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row>
    <row r="667" spans="1:81" s="140" customFormat="1">
      <c r="A667" s="142"/>
      <c r="B667" s="217"/>
      <c r="C667" s="163"/>
      <c r="D667" s="164"/>
      <c r="H667" s="165"/>
      <c r="M667" s="165"/>
      <c r="N667" s="165"/>
      <c r="AQ667" s="158"/>
      <c r="AR667" s="14"/>
      <c r="AS667" s="2"/>
      <c r="AT667" s="2"/>
      <c r="AU667" s="15"/>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row>
    <row r="668" spans="1:81" s="140" customFormat="1">
      <c r="A668" s="142"/>
      <c r="B668" s="217"/>
      <c r="C668" s="163"/>
      <c r="D668" s="164"/>
      <c r="H668" s="165"/>
      <c r="M668" s="165"/>
      <c r="N668" s="165"/>
      <c r="AQ668" s="158"/>
      <c r="AR668" s="14"/>
      <c r="AS668" s="2"/>
      <c r="AT668" s="2"/>
      <c r="AU668" s="15"/>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row>
    <row r="669" spans="1:81" s="140" customFormat="1">
      <c r="A669" s="142"/>
      <c r="B669" s="217"/>
      <c r="C669" s="163"/>
      <c r="D669" s="164"/>
      <c r="H669" s="165"/>
      <c r="M669" s="165"/>
      <c r="N669" s="165"/>
      <c r="AQ669" s="158"/>
      <c r="AR669" s="14"/>
      <c r="AS669" s="2"/>
      <c r="AT669" s="2"/>
      <c r="AU669" s="15"/>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row>
    <row r="670" spans="1:81" s="140" customFormat="1">
      <c r="A670" s="142"/>
      <c r="B670" s="217"/>
      <c r="C670" s="163"/>
      <c r="D670" s="164"/>
      <c r="H670" s="165"/>
      <c r="M670" s="165"/>
      <c r="N670" s="165"/>
      <c r="AQ670" s="158"/>
      <c r="AR670" s="14"/>
      <c r="AS670" s="2"/>
      <c r="AT670" s="2"/>
      <c r="AU670" s="15"/>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row>
    <row r="671" spans="1:81" s="140" customFormat="1">
      <c r="A671" s="142"/>
      <c r="B671" s="217"/>
      <c r="C671" s="163"/>
      <c r="D671" s="164"/>
      <c r="H671" s="165"/>
      <c r="M671" s="165"/>
      <c r="N671" s="165"/>
      <c r="AQ671" s="158"/>
      <c r="AR671" s="14"/>
      <c r="AS671" s="2"/>
      <c r="AT671" s="2"/>
      <c r="AU671" s="15"/>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row>
    <row r="672" spans="1:81" s="140" customFormat="1">
      <c r="A672" s="142"/>
      <c r="B672" s="217"/>
      <c r="C672" s="163"/>
      <c r="D672" s="164"/>
      <c r="H672" s="165"/>
      <c r="M672" s="165"/>
      <c r="N672" s="165"/>
      <c r="AQ672" s="158"/>
      <c r="AR672" s="14"/>
      <c r="AS672" s="2"/>
      <c r="AT672" s="2"/>
      <c r="AU672" s="15"/>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row>
    <row r="673" spans="1:81" s="140" customFormat="1">
      <c r="A673" s="142"/>
      <c r="B673" s="217"/>
      <c r="C673" s="163"/>
      <c r="D673" s="164"/>
      <c r="H673" s="165"/>
      <c r="M673" s="165"/>
      <c r="N673" s="165"/>
      <c r="AQ673" s="158"/>
      <c r="AR673" s="14"/>
      <c r="AS673" s="2"/>
      <c r="AT673" s="2"/>
      <c r="AU673" s="15"/>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row>
    <row r="674" spans="1:81" s="140" customFormat="1">
      <c r="A674" s="142"/>
      <c r="B674" s="217"/>
      <c r="C674" s="163"/>
      <c r="D674" s="164"/>
      <c r="H674" s="165"/>
      <c r="M674" s="165"/>
      <c r="N674" s="165"/>
      <c r="AQ674" s="158"/>
      <c r="AR674" s="14"/>
      <c r="AS674" s="2"/>
      <c r="AT674" s="2"/>
      <c r="AU674" s="15"/>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row>
    <row r="675" spans="1:81" s="140" customFormat="1">
      <c r="A675" s="142"/>
      <c r="B675" s="217"/>
      <c r="C675" s="163"/>
      <c r="D675" s="164"/>
      <c r="H675" s="165"/>
      <c r="M675" s="165"/>
      <c r="N675" s="165"/>
      <c r="AQ675" s="158"/>
      <c r="AR675" s="14"/>
      <c r="AS675" s="2"/>
      <c r="AT675" s="2"/>
      <c r="AU675" s="15"/>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row>
    <row r="676" spans="1:81" s="140" customFormat="1">
      <c r="A676" s="142"/>
      <c r="B676" s="217"/>
      <c r="C676" s="163"/>
      <c r="D676" s="164"/>
      <c r="H676" s="165"/>
      <c r="M676" s="165"/>
      <c r="N676" s="165"/>
      <c r="AQ676" s="158"/>
      <c r="AR676" s="14"/>
      <c r="AS676" s="2"/>
      <c r="AT676" s="2"/>
      <c r="AU676" s="15"/>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row>
    <row r="677" spans="1:81" s="140" customFormat="1">
      <c r="A677" s="142"/>
      <c r="B677" s="217"/>
      <c r="C677" s="163"/>
      <c r="D677" s="164"/>
      <c r="H677" s="165"/>
      <c r="M677" s="165"/>
      <c r="N677" s="165"/>
      <c r="AQ677" s="158"/>
      <c r="AR677" s="14"/>
      <c r="AS677" s="2"/>
      <c r="AT677" s="2"/>
      <c r="AU677" s="15"/>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row>
    <row r="678" spans="1:81" s="140" customFormat="1">
      <c r="A678" s="142"/>
      <c r="B678" s="217"/>
      <c r="C678" s="163"/>
      <c r="D678" s="164"/>
      <c r="H678" s="165"/>
      <c r="M678" s="165"/>
      <c r="N678" s="165"/>
      <c r="AQ678" s="158"/>
      <c r="AR678" s="14"/>
      <c r="AS678" s="2"/>
      <c r="AT678" s="2"/>
      <c r="AU678" s="15"/>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row>
    <row r="679" spans="1:81" s="140" customFormat="1">
      <c r="A679" s="142"/>
      <c r="B679" s="217"/>
      <c r="C679" s="163"/>
      <c r="D679" s="164"/>
      <c r="H679" s="165"/>
      <c r="M679" s="165"/>
      <c r="N679" s="165"/>
      <c r="AQ679" s="158"/>
      <c r="AR679" s="14"/>
      <c r="AS679" s="2"/>
      <c r="AT679" s="2"/>
      <c r="AU679" s="15"/>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row>
    <row r="680" spans="1:81" s="140" customFormat="1">
      <c r="A680" s="142"/>
      <c r="B680" s="217"/>
      <c r="C680" s="163"/>
      <c r="D680" s="164"/>
      <c r="H680" s="165"/>
      <c r="M680" s="165"/>
      <c r="N680" s="165"/>
      <c r="AQ680" s="158"/>
      <c r="AR680" s="14"/>
      <c r="AS680" s="2"/>
      <c r="AT680" s="2"/>
      <c r="AU680" s="15"/>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row>
    <row r="681" spans="1:81" s="140" customFormat="1">
      <c r="A681" s="142"/>
      <c r="B681" s="217"/>
      <c r="C681" s="163"/>
      <c r="D681" s="164"/>
      <c r="H681" s="165"/>
      <c r="M681" s="165"/>
      <c r="N681" s="165"/>
      <c r="AQ681" s="158"/>
      <c r="AR681" s="14"/>
      <c r="AS681" s="2"/>
      <c r="AT681" s="2"/>
      <c r="AU681" s="15"/>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row>
    <row r="682" spans="1:81" s="140" customFormat="1">
      <c r="A682" s="142"/>
      <c r="B682" s="217"/>
      <c r="C682" s="163"/>
      <c r="D682" s="164"/>
      <c r="H682" s="165"/>
      <c r="M682" s="165"/>
      <c r="N682" s="165"/>
      <c r="AQ682" s="158"/>
      <c r="AR682" s="14"/>
      <c r="AS682" s="2"/>
      <c r="AT682" s="2"/>
      <c r="AU682" s="15"/>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row>
    <row r="683" spans="1:81" s="140" customFormat="1">
      <c r="A683" s="142"/>
      <c r="B683" s="217"/>
      <c r="C683" s="163"/>
      <c r="D683" s="164"/>
      <c r="H683" s="165"/>
      <c r="M683" s="165"/>
      <c r="N683" s="165"/>
      <c r="AQ683" s="158"/>
      <c r="AR683" s="14"/>
      <c r="AS683" s="2"/>
      <c r="AT683" s="2"/>
      <c r="AU683" s="15"/>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row>
    <row r="684" spans="1:81" s="140" customFormat="1">
      <c r="A684" s="142"/>
      <c r="B684" s="217"/>
      <c r="C684" s="163"/>
      <c r="D684" s="164"/>
      <c r="H684" s="165"/>
      <c r="M684" s="165"/>
      <c r="N684" s="165"/>
      <c r="AQ684" s="158"/>
      <c r="AR684" s="14"/>
      <c r="AS684" s="2"/>
      <c r="AT684" s="2"/>
      <c r="AU684" s="15"/>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row>
    <row r="685" spans="1:81" s="140" customFormat="1">
      <c r="A685" s="142"/>
      <c r="B685" s="217"/>
      <c r="C685" s="163"/>
      <c r="D685" s="164"/>
      <c r="H685" s="165"/>
      <c r="M685" s="165"/>
      <c r="N685" s="165"/>
      <c r="AQ685" s="158"/>
      <c r="AR685" s="14"/>
      <c r="AS685" s="2"/>
      <c r="AT685" s="2"/>
      <c r="AU685" s="15"/>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row>
    <row r="686" spans="1:81" s="140" customFormat="1">
      <c r="A686" s="142"/>
      <c r="B686" s="217"/>
      <c r="C686" s="163"/>
      <c r="D686" s="164"/>
      <c r="H686" s="165"/>
      <c r="M686" s="165"/>
      <c r="N686" s="165"/>
      <c r="AQ686" s="158"/>
      <c r="AR686" s="14"/>
      <c r="AS686" s="2"/>
      <c r="AT686" s="2"/>
      <c r="AU686" s="15"/>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row>
    <row r="687" spans="1:81" s="140" customFormat="1">
      <c r="A687" s="142"/>
      <c r="B687" s="217"/>
      <c r="C687" s="163"/>
      <c r="D687" s="164"/>
      <c r="H687" s="165"/>
      <c r="M687" s="165"/>
      <c r="N687" s="165"/>
      <c r="AQ687" s="158"/>
      <c r="AR687" s="14"/>
      <c r="AS687" s="2"/>
      <c r="AT687" s="2"/>
      <c r="AU687" s="15"/>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row>
    <row r="688" spans="1:81" s="140" customFormat="1">
      <c r="A688" s="142"/>
      <c r="B688" s="217"/>
      <c r="C688" s="163"/>
      <c r="D688" s="164"/>
      <c r="H688" s="165"/>
      <c r="M688" s="165"/>
      <c r="N688" s="165"/>
      <c r="AQ688" s="158"/>
      <c r="AR688" s="14"/>
      <c r="AS688" s="2"/>
      <c r="AT688" s="2"/>
      <c r="AU688" s="15"/>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row>
    <row r="689" spans="1:81" s="140" customFormat="1">
      <c r="A689" s="142"/>
      <c r="B689" s="217"/>
      <c r="C689" s="163"/>
      <c r="D689" s="164"/>
      <c r="H689" s="165"/>
      <c r="M689" s="165"/>
      <c r="N689" s="165"/>
      <c r="AQ689" s="158"/>
      <c r="AR689" s="14"/>
      <c r="AS689" s="2"/>
      <c r="AT689" s="2"/>
      <c r="AU689" s="15"/>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row>
    <row r="690" spans="1:81" s="140" customFormat="1">
      <c r="A690" s="142"/>
      <c r="B690" s="217"/>
      <c r="C690" s="163"/>
      <c r="D690" s="164"/>
      <c r="H690" s="165"/>
      <c r="M690" s="165"/>
      <c r="N690" s="165"/>
      <c r="AQ690" s="158"/>
      <c r="AR690" s="14"/>
      <c r="AS690" s="2"/>
      <c r="AT690" s="2"/>
      <c r="AU690" s="15"/>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row>
    <row r="691" spans="1:81" s="140" customFormat="1">
      <c r="A691" s="142"/>
      <c r="B691" s="217"/>
      <c r="C691" s="163"/>
      <c r="D691" s="164"/>
      <c r="H691" s="165"/>
      <c r="M691" s="165"/>
      <c r="N691" s="165"/>
      <c r="AQ691" s="158"/>
      <c r="AR691" s="14"/>
      <c r="AS691" s="2"/>
      <c r="AT691" s="2"/>
      <c r="AU691" s="15"/>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row>
    <row r="692" spans="1:81" s="140" customFormat="1">
      <c r="A692" s="142"/>
      <c r="B692" s="217"/>
      <c r="C692" s="163"/>
      <c r="D692" s="164"/>
      <c r="H692" s="165"/>
      <c r="M692" s="165"/>
      <c r="N692" s="165"/>
      <c r="AQ692" s="158"/>
      <c r="AR692" s="14"/>
      <c r="AS692" s="2"/>
      <c r="AT692" s="2"/>
      <c r="AU692" s="15"/>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row>
    <row r="693" spans="1:81" s="140" customFormat="1">
      <c r="A693" s="142"/>
      <c r="B693" s="217"/>
      <c r="C693" s="163"/>
      <c r="D693" s="164"/>
      <c r="H693" s="165"/>
      <c r="M693" s="165"/>
      <c r="N693" s="165"/>
      <c r="AQ693" s="158"/>
      <c r="AR693" s="14"/>
      <c r="AS693" s="2"/>
      <c r="AT693" s="2"/>
      <c r="AU693" s="15"/>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row>
    <row r="694" spans="1:81" s="140" customFormat="1">
      <c r="A694" s="142"/>
      <c r="B694" s="217"/>
      <c r="C694" s="163"/>
      <c r="D694" s="164"/>
      <c r="H694" s="165"/>
      <c r="M694" s="165"/>
      <c r="N694" s="165"/>
      <c r="AQ694" s="158"/>
      <c r="AR694" s="14"/>
      <c r="AS694" s="2"/>
      <c r="AT694" s="2"/>
      <c r="AU694" s="15"/>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row>
    <row r="695" spans="1:81" s="140" customFormat="1">
      <c r="A695" s="142"/>
      <c r="B695" s="217"/>
      <c r="C695" s="163"/>
      <c r="D695" s="164"/>
      <c r="H695" s="165"/>
      <c r="M695" s="165"/>
      <c r="N695" s="165"/>
      <c r="AQ695" s="158"/>
      <c r="AR695" s="14"/>
      <c r="AS695" s="2"/>
      <c r="AT695" s="2"/>
      <c r="AU695" s="15"/>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row>
    <row r="696" spans="1:81" s="140" customFormat="1">
      <c r="A696" s="142"/>
      <c r="B696" s="217"/>
      <c r="C696" s="163"/>
      <c r="D696" s="164"/>
      <c r="H696" s="165"/>
      <c r="M696" s="165"/>
      <c r="N696" s="165"/>
      <c r="AQ696" s="158"/>
      <c r="AR696" s="14"/>
      <c r="AS696" s="2"/>
      <c r="AT696" s="2"/>
      <c r="AU696" s="15"/>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row>
    <row r="697" spans="1:81" s="140" customFormat="1">
      <c r="A697" s="142"/>
      <c r="B697" s="217"/>
      <c r="C697" s="163"/>
      <c r="D697" s="164"/>
      <c r="H697" s="165"/>
      <c r="M697" s="165"/>
      <c r="N697" s="165"/>
      <c r="AQ697" s="158"/>
      <c r="AR697" s="14"/>
      <c r="AS697" s="2"/>
      <c r="AT697" s="2"/>
      <c r="AU697" s="15"/>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row>
    <row r="698" spans="1:81" s="140" customFormat="1">
      <c r="A698" s="142"/>
      <c r="B698" s="217"/>
      <c r="C698" s="163"/>
      <c r="D698" s="164"/>
      <c r="H698" s="165"/>
      <c r="M698" s="165"/>
      <c r="N698" s="165"/>
      <c r="AQ698" s="158"/>
      <c r="AR698" s="14"/>
      <c r="AS698" s="2"/>
      <c r="AT698" s="2"/>
      <c r="AU698" s="15"/>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row>
    <row r="699" spans="1:81" s="140" customFormat="1">
      <c r="A699" s="142"/>
      <c r="B699" s="217"/>
      <c r="C699" s="163"/>
      <c r="D699" s="164"/>
      <c r="H699" s="165"/>
      <c r="M699" s="165"/>
      <c r="N699" s="165"/>
      <c r="AQ699" s="158"/>
      <c r="AR699" s="14"/>
      <c r="AS699" s="2"/>
      <c r="AT699" s="2"/>
      <c r="AU699" s="15"/>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row>
    <row r="700" spans="1:81" s="140" customFormat="1">
      <c r="A700" s="142"/>
      <c r="B700" s="217"/>
      <c r="C700" s="163"/>
      <c r="D700" s="164"/>
      <c r="H700" s="165"/>
      <c r="M700" s="165"/>
      <c r="N700" s="165"/>
      <c r="AQ700" s="158"/>
      <c r="AR700" s="14"/>
      <c r="AS700" s="2"/>
      <c r="AT700" s="2"/>
      <c r="AU700" s="15"/>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row>
    <row r="701" spans="1:81" s="140" customFormat="1">
      <c r="A701" s="142"/>
      <c r="B701" s="217"/>
      <c r="C701" s="163"/>
      <c r="D701" s="164"/>
      <c r="H701" s="165"/>
      <c r="M701" s="165"/>
      <c r="N701" s="165"/>
      <c r="AQ701" s="158"/>
      <c r="AR701" s="14"/>
      <c r="AS701" s="2"/>
      <c r="AT701" s="2"/>
      <c r="AU701" s="15"/>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row>
    <row r="702" spans="1:81" s="140" customFormat="1">
      <c r="A702" s="142"/>
      <c r="B702" s="217"/>
      <c r="C702" s="163"/>
      <c r="D702" s="164"/>
      <c r="H702" s="165"/>
      <c r="M702" s="165"/>
      <c r="N702" s="165"/>
      <c r="AQ702" s="158"/>
      <c r="AR702" s="14"/>
      <c r="AS702" s="2"/>
      <c r="AT702" s="2"/>
      <c r="AU702" s="15"/>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row>
    <row r="703" spans="1:81" s="140" customFormat="1">
      <c r="A703" s="142"/>
      <c r="B703" s="217"/>
      <c r="C703" s="163"/>
      <c r="D703" s="164"/>
      <c r="H703" s="165"/>
      <c r="M703" s="165"/>
      <c r="N703" s="165"/>
      <c r="AQ703" s="158"/>
      <c r="AR703" s="14"/>
      <c r="AS703" s="2"/>
      <c r="AT703" s="2"/>
      <c r="AU703" s="15"/>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row>
    <row r="704" spans="1:81" s="140" customFormat="1">
      <c r="A704" s="142"/>
      <c r="B704" s="217"/>
      <c r="C704" s="163"/>
      <c r="D704" s="164"/>
      <c r="H704" s="165"/>
      <c r="M704" s="165"/>
      <c r="N704" s="165"/>
      <c r="AQ704" s="158"/>
      <c r="AR704" s="14"/>
      <c r="AS704" s="2"/>
      <c r="AT704" s="2"/>
      <c r="AU704" s="15"/>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row>
    <row r="705" spans="1:81" s="140" customFormat="1">
      <c r="A705" s="142"/>
      <c r="B705" s="217"/>
      <c r="C705" s="163"/>
      <c r="D705" s="164"/>
      <c r="H705" s="165"/>
      <c r="M705" s="165"/>
      <c r="N705" s="165"/>
      <c r="AQ705" s="158"/>
      <c r="AR705" s="14"/>
      <c r="AS705" s="2"/>
      <c r="AT705" s="2"/>
      <c r="AU705" s="15"/>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row>
    <row r="706" spans="1:81" s="140" customFormat="1">
      <c r="A706" s="142"/>
      <c r="B706" s="217"/>
      <c r="C706" s="163"/>
      <c r="D706" s="164"/>
      <c r="H706" s="165"/>
      <c r="M706" s="165"/>
      <c r="N706" s="165"/>
      <c r="AQ706" s="158"/>
      <c r="AR706" s="14"/>
      <c r="AS706" s="2"/>
      <c r="AT706" s="2"/>
      <c r="AU706" s="15"/>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row>
    <row r="707" spans="1:81" s="140" customFormat="1">
      <c r="A707" s="142"/>
      <c r="B707" s="217"/>
      <c r="C707" s="163"/>
      <c r="D707" s="164"/>
      <c r="H707" s="165"/>
      <c r="M707" s="165"/>
      <c r="N707" s="165"/>
      <c r="AQ707" s="158"/>
      <c r="AR707" s="14"/>
      <c r="AS707" s="2"/>
      <c r="AT707" s="2"/>
      <c r="AU707" s="15"/>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row>
    <row r="708" spans="1:81" s="140" customFormat="1">
      <c r="A708" s="142"/>
      <c r="B708" s="217"/>
      <c r="C708" s="163"/>
      <c r="D708" s="164"/>
      <c r="H708" s="165"/>
      <c r="M708" s="165"/>
      <c r="N708" s="165"/>
      <c r="AQ708" s="158"/>
      <c r="AR708" s="14"/>
      <c r="AS708" s="2"/>
      <c r="AT708" s="2"/>
      <c r="AU708" s="15"/>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row>
    <row r="709" spans="1:81" s="140" customFormat="1">
      <c r="A709" s="142"/>
      <c r="B709" s="217"/>
      <c r="C709" s="163"/>
      <c r="D709" s="164"/>
      <c r="H709" s="165"/>
      <c r="M709" s="165"/>
      <c r="N709" s="165"/>
      <c r="AQ709" s="158"/>
      <c r="AR709" s="14"/>
      <c r="AS709" s="2"/>
      <c r="AT709" s="2"/>
      <c r="AU709" s="15"/>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row>
    <row r="710" spans="1:81" s="140" customFormat="1">
      <c r="A710" s="142"/>
      <c r="B710" s="217"/>
      <c r="C710" s="163"/>
      <c r="D710" s="164"/>
      <c r="H710" s="165"/>
      <c r="M710" s="165"/>
      <c r="N710" s="165"/>
      <c r="AQ710" s="158"/>
      <c r="AR710" s="14"/>
      <c r="AS710" s="2"/>
      <c r="AT710" s="2"/>
      <c r="AU710" s="15"/>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row>
    <row r="711" spans="1:81" s="140" customFormat="1">
      <c r="A711" s="142"/>
      <c r="B711" s="217"/>
      <c r="C711" s="163"/>
      <c r="D711" s="164"/>
      <c r="H711" s="165"/>
      <c r="M711" s="165"/>
      <c r="N711" s="165"/>
      <c r="AQ711" s="158"/>
      <c r="AR711" s="14"/>
      <c r="AS711" s="2"/>
      <c r="AT711" s="2"/>
      <c r="AU711" s="15"/>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row>
    <row r="712" spans="1:81" s="140" customFormat="1">
      <c r="A712" s="142"/>
      <c r="B712" s="217"/>
      <c r="C712" s="163"/>
      <c r="D712" s="164"/>
      <c r="H712" s="165"/>
      <c r="M712" s="165"/>
      <c r="N712" s="165"/>
      <c r="AQ712" s="158"/>
      <c r="AR712" s="14"/>
      <c r="AS712" s="2"/>
      <c r="AT712" s="2"/>
      <c r="AU712" s="15"/>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row>
    <row r="713" spans="1:81" s="140" customFormat="1">
      <c r="A713" s="142"/>
      <c r="B713" s="217"/>
      <c r="C713" s="163"/>
      <c r="D713" s="164"/>
      <c r="H713" s="165"/>
      <c r="M713" s="165"/>
      <c r="N713" s="165"/>
      <c r="AQ713" s="158"/>
      <c r="AR713" s="14"/>
      <c r="AS713" s="2"/>
      <c r="AT713" s="2"/>
      <c r="AU713" s="15"/>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row>
    <row r="714" spans="1:81" s="140" customFormat="1">
      <c r="A714" s="142"/>
      <c r="B714" s="217"/>
      <c r="C714" s="163"/>
      <c r="D714" s="164"/>
      <c r="H714" s="165"/>
      <c r="M714" s="165"/>
      <c r="N714" s="165"/>
      <c r="AQ714" s="158"/>
      <c r="AR714" s="14"/>
      <c r="AS714" s="2"/>
      <c r="AT714" s="2"/>
      <c r="AU714" s="15"/>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row>
    <row r="715" spans="1:81" s="140" customFormat="1">
      <c r="A715" s="142"/>
      <c r="B715" s="217"/>
      <c r="C715" s="163"/>
      <c r="D715" s="164"/>
      <c r="H715" s="165"/>
      <c r="M715" s="165"/>
      <c r="N715" s="165"/>
      <c r="AQ715" s="158"/>
      <c r="AR715" s="14"/>
      <c r="AS715" s="2"/>
      <c r="AT715" s="2"/>
      <c r="AU715" s="15"/>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row>
    <row r="716" spans="1:81" s="140" customFormat="1">
      <c r="A716" s="142"/>
      <c r="B716" s="217"/>
      <c r="C716" s="163"/>
      <c r="D716" s="164"/>
      <c r="H716" s="165"/>
      <c r="M716" s="165"/>
      <c r="N716" s="165"/>
      <c r="AQ716" s="158"/>
      <c r="AR716" s="14"/>
      <c r="AS716" s="2"/>
      <c r="AT716" s="2"/>
      <c r="AU716" s="15"/>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row>
    <row r="717" spans="1:81" s="140" customFormat="1">
      <c r="A717" s="142"/>
      <c r="B717" s="217"/>
      <c r="C717" s="163"/>
      <c r="D717" s="164"/>
      <c r="H717" s="165"/>
      <c r="M717" s="165"/>
      <c r="N717" s="165"/>
      <c r="AQ717" s="158"/>
      <c r="AR717" s="14"/>
      <c r="AS717" s="2"/>
      <c r="AT717" s="2"/>
      <c r="AU717" s="15"/>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row>
    <row r="718" spans="1:81" s="140" customFormat="1">
      <c r="A718" s="142"/>
      <c r="B718" s="217"/>
      <c r="C718" s="163"/>
      <c r="D718" s="164"/>
      <c r="H718" s="165"/>
      <c r="M718" s="165"/>
      <c r="N718" s="165"/>
      <c r="AQ718" s="158"/>
      <c r="AR718" s="14"/>
      <c r="AS718" s="2"/>
      <c r="AT718" s="2"/>
      <c r="AU718" s="15"/>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row>
    <row r="719" spans="1:81" s="140" customFormat="1">
      <c r="A719" s="142"/>
      <c r="B719" s="217"/>
      <c r="C719" s="163"/>
      <c r="D719" s="164"/>
      <c r="H719" s="165"/>
      <c r="M719" s="165"/>
      <c r="N719" s="165"/>
      <c r="AQ719" s="158"/>
      <c r="AR719" s="14"/>
      <c r="AS719" s="2"/>
      <c r="AT719" s="2"/>
      <c r="AU719" s="15"/>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row>
    <row r="720" spans="1:81" s="140" customFormat="1">
      <c r="A720" s="142"/>
      <c r="B720" s="217"/>
      <c r="C720" s="163"/>
      <c r="D720" s="164"/>
      <c r="H720" s="165"/>
      <c r="M720" s="165"/>
      <c r="N720" s="165"/>
      <c r="AQ720" s="158"/>
      <c r="AR720" s="14"/>
      <c r="AS720" s="2"/>
      <c r="AT720" s="2"/>
      <c r="AU720" s="15"/>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row>
    <row r="721" spans="1:81" s="140" customFormat="1">
      <c r="A721" s="142"/>
      <c r="B721" s="217"/>
      <c r="C721" s="163"/>
      <c r="D721" s="164"/>
      <c r="H721" s="165"/>
      <c r="M721" s="165"/>
      <c r="N721" s="165"/>
      <c r="AQ721" s="158"/>
      <c r="AR721" s="14"/>
      <c r="AS721" s="2"/>
      <c r="AT721" s="2"/>
      <c r="AU721" s="15"/>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row>
    <row r="722" spans="1:81" s="140" customFormat="1">
      <c r="A722" s="142"/>
      <c r="B722" s="217"/>
      <c r="C722" s="163"/>
      <c r="D722" s="164"/>
      <c r="H722" s="165"/>
      <c r="M722" s="165"/>
      <c r="N722" s="165"/>
      <c r="AQ722" s="158"/>
      <c r="AR722" s="14"/>
      <c r="AS722" s="2"/>
      <c r="AT722" s="2"/>
      <c r="AU722" s="15"/>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row>
    <row r="723" spans="1:81" s="140" customFormat="1">
      <c r="A723" s="142"/>
      <c r="B723" s="217"/>
      <c r="C723" s="163"/>
      <c r="D723" s="164"/>
      <c r="H723" s="165"/>
      <c r="M723" s="165"/>
      <c r="N723" s="165"/>
      <c r="AQ723" s="158"/>
      <c r="AR723" s="14"/>
      <c r="AS723" s="2"/>
      <c r="AT723" s="2"/>
      <c r="AU723" s="15"/>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row>
    <row r="724" spans="1:81" s="140" customFormat="1">
      <c r="A724" s="142"/>
      <c r="B724" s="217"/>
      <c r="C724" s="163"/>
      <c r="D724" s="164"/>
      <c r="H724" s="165"/>
      <c r="M724" s="165"/>
      <c r="N724" s="165"/>
      <c r="AQ724" s="158"/>
      <c r="AR724" s="14"/>
      <c r="AS724" s="2"/>
      <c r="AT724" s="2"/>
      <c r="AU724" s="15"/>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row>
    <row r="725" spans="1:81" s="140" customFormat="1">
      <c r="A725" s="142"/>
      <c r="B725" s="217"/>
      <c r="C725" s="163"/>
      <c r="D725" s="164"/>
      <c r="H725" s="165"/>
      <c r="M725" s="165"/>
      <c r="N725" s="165"/>
      <c r="AQ725" s="158"/>
      <c r="AR725" s="14"/>
      <c r="AS725" s="2"/>
      <c r="AT725" s="2"/>
      <c r="AU725" s="15"/>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row>
    <row r="726" spans="1:81" s="140" customFormat="1">
      <c r="A726" s="142"/>
      <c r="B726" s="217"/>
      <c r="C726" s="163"/>
      <c r="D726" s="164"/>
      <c r="H726" s="165"/>
      <c r="M726" s="165"/>
      <c r="N726" s="165"/>
      <c r="AQ726" s="158"/>
      <c r="AR726" s="14"/>
      <c r="AS726" s="2"/>
      <c r="AT726" s="2"/>
      <c r="AU726" s="15"/>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row>
    <row r="727" spans="1:81" s="140" customFormat="1">
      <c r="A727" s="142"/>
      <c r="B727" s="217"/>
      <c r="C727" s="163"/>
      <c r="D727" s="164"/>
      <c r="H727" s="165"/>
      <c r="M727" s="165"/>
      <c r="N727" s="165"/>
      <c r="AQ727" s="158"/>
      <c r="AR727" s="14"/>
      <c r="AS727" s="2"/>
      <c r="AT727" s="2"/>
      <c r="AU727" s="15"/>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row>
    <row r="728" spans="1:81" s="140" customFormat="1">
      <c r="A728" s="142"/>
      <c r="B728" s="217"/>
      <c r="C728" s="163"/>
      <c r="D728" s="164"/>
      <c r="H728" s="165"/>
      <c r="M728" s="165"/>
      <c r="N728" s="165"/>
      <c r="AQ728" s="158"/>
      <c r="AR728" s="14"/>
      <c r="AS728" s="2"/>
      <c r="AT728" s="2"/>
      <c r="AU728" s="15"/>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row>
    <row r="729" spans="1:81" s="140" customFormat="1">
      <c r="A729" s="142"/>
      <c r="B729" s="217"/>
      <c r="C729" s="163"/>
      <c r="D729" s="164"/>
      <c r="H729" s="165"/>
      <c r="M729" s="165"/>
      <c r="N729" s="165"/>
      <c r="AQ729" s="158"/>
      <c r="AR729" s="14"/>
      <c r="AS729" s="2"/>
      <c r="AT729" s="2"/>
      <c r="AU729" s="15"/>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row>
    <row r="730" spans="1:81" s="140" customFormat="1">
      <c r="A730" s="142"/>
      <c r="B730" s="217"/>
      <c r="C730" s="163"/>
      <c r="D730" s="164"/>
      <c r="H730" s="165"/>
      <c r="M730" s="165"/>
      <c r="N730" s="165"/>
      <c r="AQ730" s="158"/>
      <c r="AR730" s="14"/>
      <c r="AS730" s="2"/>
      <c r="AT730" s="2"/>
      <c r="AU730" s="15"/>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row>
    <row r="731" spans="1:81" s="140" customFormat="1">
      <c r="A731" s="142"/>
      <c r="B731" s="217"/>
      <c r="C731" s="163"/>
      <c r="D731" s="164"/>
      <c r="H731" s="165"/>
      <c r="M731" s="165"/>
      <c r="N731" s="165"/>
      <c r="AQ731" s="158"/>
      <c r="AR731" s="14"/>
      <c r="AS731" s="2"/>
      <c r="AT731" s="2"/>
      <c r="AU731" s="15"/>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row>
    <row r="732" spans="1:81" s="140" customFormat="1">
      <c r="A732" s="142"/>
      <c r="B732" s="217"/>
      <c r="C732" s="163"/>
      <c r="D732" s="164"/>
      <c r="H732" s="165"/>
      <c r="M732" s="165"/>
      <c r="N732" s="165"/>
      <c r="AQ732" s="158"/>
      <c r="AR732" s="14"/>
      <c r="AS732" s="2"/>
      <c r="AT732" s="2"/>
      <c r="AU732" s="15"/>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row>
    <row r="733" spans="1:81" s="140" customFormat="1">
      <c r="A733" s="142"/>
      <c r="B733" s="217"/>
      <c r="C733" s="163"/>
      <c r="D733" s="164"/>
      <c r="H733" s="165"/>
      <c r="M733" s="165"/>
      <c r="N733" s="165"/>
      <c r="AQ733" s="158"/>
      <c r="AR733" s="14"/>
      <c r="AS733" s="2"/>
      <c r="AT733" s="2"/>
      <c r="AU733" s="15"/>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row>
    <row r="734" spans="1:81" s="140" customFormat="1">
      <c r="A734" s="142"/>
      <c r="B734" s="217"/>
      <c r="C734" s="163"/>
      <c r="D734" s="164"/>
      <c r="H734" s="165"/>
      <c r="M734" s="165"/>
      <c r="N734" s="165"/>
      <c r="AQ734" s="158"/>
      <c r="AR734" s="14"/>
      <c r="AS734" s="2"/>
      <c r="AT734" s="2"/>
      <c r="AU734" s="15"/>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row>
    <row r="735" spans="1:81" s="140" customFormat="1">
      <c r="A735" s="142"/>
      <c r="B735" s="217"/>
      <c r="C735" s="163"/>
      <c r="D735" s="164"/>
      <c r="H735" s="165"/>
      <c r="M735" s="165"/>
      <c r="N735" s="165"/>
      <c r="AQ735" s="158"/>
      <c r="AR735" s="14"/>
      <c r="AS735" s="2"/>
      <c r="AT735" s="2"/>
      <c r="AU735" s="15"/>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row>
    <row r="736" spans="1:81" s="140" customFormat="1">
      <c r="A736" s="142"/>
      <c r="B736" s="217"/>
      <c r="C736" s="163"/>
      <c r="D736" s="164"/>
      <c r="H736" s="165"/>
      <c r="M736" s="165"/>
      <c r="N736" s="165"/>
      <c r="AQ736" s="158"/>
      <c r="AR736" s="14"/>
      <c r="AS736" s="2"/>
      <c r="AT736" s="2"/>
      <c r="AU736" s="15"/>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row>
    <row r="737" spans="1:81" s="140" customFormat="1">
      <c r="A737" s="142"/>
      <c r="B737" s="217"/>
      <c r="C737" s="163"/>
      <c r="D737" s="164"/>
      <c r="H737" s="165"/>
      <c r="M737" s="165"/>
      <c r="N737" s="165"/>
      <c r="AQ737" s="158"/>
      <c r="AR737" s="14"/>
      <c r="AS737" s="2"/>
      <c r="AT737" s="2"/>
      <c r="AU737" s="15"/>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row>
    <row r="738" spans="1:81" s="140" customFormat="1">
      <c r="A738" s="142"/>
      <c r="B738" s="217"/>
      <c r="C738" s="163"/>
      <c r="D738" s="164"/>
      <c r="H738" s="165"/>
      <c r="M738" s="165"/>
      <c r="N738" s="165"/>
      <c r="AQ738" s="158"/>
      <c r="AR738" s="14"/>
      <c r="AS738" s="2"/>
      <c r="AT738" s="2"/>
      <c r="AU738" s="15"/>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row>
    <row r="739" spans="1:81" s="140" customFormat="1">
      <c r="A739" s="142"/>
      <c r="B739" s="217"/>
      <c r="C739" s="163"/>
      <c r="D739" s="164"/>
      <c r="H739" s="165"/>
      <c r="M739" s="165"/>
      <c r="N739" s="165"/>
      <c r="AQ739" s="158"/>
      <c r="AR739" s="14"/>
      <c r="AS739" s="2"/>
      <c r="AT739" s="2"/>
      <c r="AU739" s="15"/>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row>
    <row r="740" spans="1:81" s="140" customFormat="1">
      <c r="A740" s="142"/>
      <c r="B740" s="217"/>
      <c r="C740" s="163"/>
      <c r="D740" s="164"/>
      <c r="H740" s="165"/>
      <c r="M740" s="165"/>
      <c r="N740" s="165"/>
      <c r="AQ740" s="158"/>
      <c r="AR740" s="14"/>
      <c r="AS740" s="2"/>
      <c r="AT740" s="2"/>
      <c r="AU740" s="15"/>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row>
    <row r="741" spans="1:81" s="140" customFormat="1">
      <c r="A741" s="142"/>
      <c r="B741" s="217"/>
      <c r="C741" s="163"/>
      <c r="D741" s="164"/>
      <c r="H741" s="165"/>
      <c r="M741" s="165"/>
      <c r="N741" s="165"/>
      <c r="AQ741" s="158"/>
      <c r="AR741" s="14"/>
      <c r="AS741" s="2"/>
      <c r="AT741" s="2"/>
      <c r="AU741" s="15"/>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row>
    <row r="742" spans="1:81" s="140" customFormat="1">
      <c r="A742" s="142"/>
      <c r="B742" s="217"/>
      <c r="C742" s="163"/>
      <c r="D742" s="164"/>
      <c r="H742" s="165"/>
      <c r="M742" s="165"/>
      <c r="N742" s="165"/>
      <c r="AQ742" s="158"/>
      <c r="AR742" s="14"/>
      <c r="AS742" s="2"/>
      <c r="AT742" s="2"/>
      <c r="AU742" s="15"/>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row>
    <row r="743" spans="1:81" s="140" customFormat="1">
      <c r="A743" s="142"/>
      <c r="B743" s="217"/>
      <c r="C743" s="163"/>
      <c r="D743" s="164"/>
      <c r="H743" s="165"/>
      <c r="M743" s="165"/>
      <c r="N743" s="165"/>
      <c r="AQ743" s="158"/>
      <c r="AR743" s="14"/>
      <c r="AS743" s="2"/>
      <c r="AT743" s="2"/>
      <c r="AU743" s="15"/>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row>
    <row r="744" spans="1:81" s="140" customFormat="1">
      <c r="A744" s="142"/>
      <c r="B744" s="217"/>
      <c r="C744" s="163"/>
      <c r="D744" s="164"/>
      <c r="H744" s="165"/>
      <c r="M744" s="165"/>
      <c r="N744" s="165"/>
      <c r="AQ744" s="158"/>
      <c r="AR744" s="14"/>
      <c r="AS744" s="2"/>
      <c r="AT744" s="2"/>
      <c r="AU744" s="15"/>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row>
    <row r="745" spans="1:81" s="140" customFormat="1">
      <c r="A745" s="142"/>
      <c r="B745" s="217"/>
      <c r="C745" s="163"/>
      <c r="D745" s="164"/>
      <c r="H745" s="165"/>
      <c r="M745" s="165"/>
      <c r="N745" s="165"/>
      <c r="AQ745" s="158"/>
      <c r="AR745" s="14"/>
      <c r="AS745" s="2"/>
      <c r="AT745" s="2"/>
      <c r="AU745" s="15"/>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row>
    <row r="746" spans="1:81" s="140" customFormat="1">
      <c r="A746" s="142"/>
      <c r="B746" s="217"/>
      <c r="C746" s="163"/>
      <c r="D746" s="164"/>
      <c r="H746" s="165"/>
      <c r="M746" s="165"/>
      <c r="N746" s="165"/>
      <c r="AQ746" s="158"/>
      <c r="AR746" s="14"/>
      <c r="AS746" s="2"/>
      <c r="AT746" s="2"/>
      <c r="AU746" s="15"/>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row>
    <row r="747" spans="1:81" s="140" customFormat="1">
      <c r="A747" s="142"/>
      <c r="B747" s="217"/>
      <c r="C747" s="163"/>
      <c r="D747" s="164"/>
      <c r="H747" s="165"/>
      <c r="M747" s="165"/>
      <c r="N747" s="165"/>
      <c r="AQ747" s="158"/>
      <c r="AR747" s="14"/>
      <c r="AS747" s="2"/>
      <c r="AT747" s="2"/>
      <c r="AU747" s="15"/>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row>
    <row r="748" spans="1:81" s="140" customFormat="1">
      <c r="A748" s="142"/>
      <c r="B748" s="217"/>
      <c r="C748" s="163"/>
      <c r="D748" s="164"/>
      <c r="H748" s="165"/>
      <c r="M748" s="165"/>
      <c r="N748" s="165"/>
      <c r="AQ748" s="158"/>
      <c r="AR748" s="14"/>
      <c r="AS748" s="2"/>
      <c r="AT748" s="2"/>
      <c r="AU748" s="15"/>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row>
    <row r="749" spans="1:81" s="140" customFormat="1">
      <c r="A749" s="142"/>
      <c r="B749" s="217"/>
      <c r="C749" s="163"/>
      <c r="D749" s="164"/>
      <c r="H749" s="165"/>
      <c r="M749" s="165"/>
      <c r="N749" s="165"/>
      <c r="AQ749" s="158"/>
      <c r="AR749" s="14"/>
      <c r="AS749" s="2"/>
      <c r="AT749" s="2"/>
      <c r="AU749" s="15"/>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row>
    <row r="750" spans="1:81" s="140" customFormat="1">
      <c r="A750" s="142"/>
      <c r="B750" s="217"/>
      <c r="C750" s="163"/>
      <c r="D750" s="164"/>
      <c r="H750" s="165"/>
      <c r="M750" s="165"/>
      <c r="N750" s="165"/>
      <c r="AQ750" s="158"/>
      <c r="AR750" s="14"/>
      <c r="AS750" s="2"/>
      <c r="AT750" s="2"/>
      <c r="AU750" s="15"/>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row>
    <row r="751" spans="1:81" s="140" customFormat="1">
      <c r="A751" s="142"/>
      <c r="B751" s="217"/>
      <c r="C751" s="163"/>
      <c r="D751" s="164"/>
      <c r="H751" s="165"/>
      <c r="M751" s="165"/>
      <c r="N751" s="165"/>
      <c r="AQ751" s="158"/>
      <c r="AR751" s="14"/>
      <c r="AS751" s="2"/>
      <c r="AT751" s="2"/>
      <c r="AU751" s="15"/>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row>
    <row r="752" spans="1:81" s="140" customFormat="1">
      <c r="A752" s="142"/>
      <c r="B752" s="217"/>
      <c r="C752" s="163"/>
      <c r="D752" s="164"/>
      <c r="H752" s="165"/>
      <c r="M752" s="165"/>
      <c r="N752" s="165"/>
      <c r="AQ752" s="158"/>
      <c r="AR752" s="14"/>
      <c r="AS752" s="2"/>
      <c r="AT752" s="2"/>
      <c r="AU752" s="15"/>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row>
    <row r="753" spans="1:81" s="140" customFormat="1">
      <c r="A753" s="142"/>
      <c r="B753" s="217"/>
      <c r="C753" s="163"/>
      <c r="D753" s="164"/>
      <c r="H753" s="165"/>
      <c r="M753" s="165"/>
      <c r="N753" s="165"/>
      <c r="AQ753" s="158"/>
      <c r="AR753" s="14"/>
      <c r="AS753" s="2"/>
      <c r="AT753" s="2"/>
      <c r="AU753" s="15"/>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row>
    <row r="754" spans="1:81" s="140" customFormat="1">
      <c r="A754" s="142"/>
      <c r="B754" s="217"/>
      <c r="C754" s="163"/>
      <c r="D754" s="164"/>
      <c r="H754" s="165"/>
      <c r="M754" s="165"/>
      <c r="N754" s="165"/>
      <c r="AQ754" s="158"/>
      <c r="AR754" s="14"/>
      <c r="AS754" s="2"/>
      <c r="AT754" s="2"/>
      <c r="AU754" s="15"/>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row>
    <row r="755" spans="1:81" s="140" customFormat="1">
      <c r="A755" s="142"/>
      <c r="B755" s="217"/>
      <c r="C755" s="163"/>
      <c r="D755" s="164"/>
      <c r="H755" s="165"/>
      <c r="M755" s="165"/>
      <c r="N755" s="165"/>
      <c r="AQ755" s="158"/>
      <c r="AR755" s="14"/>
      <c r="AS755" s="2"/>
      <c r="AT755" s="2"/>
      <c r="AU755" s="15"/>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row>
    <row r="756" spans="1:81" s="140" customFormat="1">
      <c r="A756" s="142"/>
      <c r="B756" s="217"/>
      <c r="C756" s="163"/>
      <c r="D756" s="164"/>
      <c r="H756" s="165"/>
      <c r="M756" s="165"/>
      <c r="N756" s="165"/>
      <c r="AQ756" s="158"/>
      <c r="AR756" s="14"/>
      <c r="AS756" s="2"/>
      <c r="AT756" s="2"/>
      <c r="AU756" s="15"/>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row>
    <row r="757" spans="1:81" s="140" customFormat="1">
      <c r="A757" s="142"/>
      <c r="B757" s="217"/>
      <c r="C757" s="163"/>
      <c r="D757" s="164"/>
      <c r="H757" s="165"/>
      <c r="M757" s="165"/>
      <c r="N757" s="165"/>
      <c r="AQ757" s="158"/>
      <c r="AR757" s="14"/>
      <c r="AS757" s="2"/>
      <c r="AT757" s="2"/>
      <c r="AU757" s="15"/>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row>
    <row r="758" spans="1:81" s="140" customFormat="1">
      <c r="A758" s="142"/>
      <c r="B758" s="217"/>
      <c r="C758" s="163"/>
      <c r="D758" s="164"/>
      <c r="H758" s="165"/>
      <c r="M758" s="165"/>
      <c r="N758" s="165"/>
      <c r="AQ758" s="158"/>
      <c r="AR758" s="14"/>
      <c r="AS758" s="2"/>
      <c r="AT758" s="2"/>
      <c r="AU758" s="15"/>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row>
    <row r="759" spans="1:81" s="140" customFormat="1">
      <c r="A759" s="142"/>
      <c r="B759" s="217"/>
      <c r="C759" s="163"/>
      <c r="D759" s="164"/>
      <c r="H759" s="165"/>
      <c r="M759" s="165"/>
      <c r="N759" s="165"/>
      <c r="AQ759" s="158"/>
      <c r="AR759" s="14"/>
      <c r="AS759" s="2"/>
      <c r="AT759" s="2"/>
      <c r="AU759" s="15"/>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row>
    <row r="760" spans="1:81" s="140" customFormat="1">
      <c r="A760" s="142"/>
      <c r="B760" s="217"/>
      <c r="C760" s="163"/>
      <c r="D760" s="164"/>
      <c r="H760" s="165"/>
      <c r="M760" s="165"/>
      <c r="N760" s="165"/>
      <c r="AQ760" s="158"/>
      <c r="AR760" s="14"/>
      <c r="AS760" s="2"/>
      <c r="AT760" s="2"/>
      <c r="AU760" s="15"/>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row>
    <row r="761" spans="1:81" s="140" customFormat="1">
      <c r="A761" s="142"/>
      <c r="B761" s="217"/>
      <c r="C761" s="163"/>
      <c r="D761" s="164"/>
      <c r="H761" s="165"/>
      <c r="M761" s="165"/>
      <c r="N761" s="165"/>
      <c r="AQ761" s="158"/>
      <c r="AR761" s="14"/>
      <c r="AS761" s="2"/>
      <c r="AT761" s="2"/>
      <c r="AU761" s="15"/>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row>
    <row r="762" spans="1:81" s="140" customFormat="1">
      <c r="A762" s="142"/>
      <c r="B762" s="217"/>
      <c r="C762" s="163"/>
      <c r="D762" s="164"/>
      <c r="H762" s="165"/>
      <c r="M762" s="165"/>
      <c r="N762" s="165"/>
      <c r="AQ762" s="158"/>
      <c r="AR762" s="14"/>
      <c r="AS762" s="2"/>
      <c r="AT762" s="2"/>
      <c r="AU762" s="15"/>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row>
    <row r="763" spans="1:81" s="140" customFormat="1">
      <c r="A763" s="142"/>
      <c r="B763" s="217"/>
      <c r="C763" s="163"/>
      <c r="D763" s="164"/>
      <c r="H763" s="165"/>
      <c r="M763" s="165"/>
      <c r="N763" s="165"/>
      <c r="AQ763" s="158"/>
      <c r="AR763" s="14"/>
      <c r="AS763" s="2"/>
      <c r="AT763" s="2"/>
      <c r="AU763" s="15"/>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row>
    <row r="764" spans="1:81" s="140" customFormat="1">
      <c r="A764" s="142"/>
      <c r="B764" s="217"/>
      <c r="C764" s="163"/>
      <c r="D764" s="164"/>
      <c r="H764" s="165"/>
      <c r="M764" s="165"/>
      <c r="N764" s="165"/>
      <c r="AQ764" s="158"/>
      <c r="AR764" s="14"/>
      <c r="AS764" s="2"/>
      <c r="AT764" s="2"/>
      <c r="AU764" s="15"/>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row>
    <row r="765" spans="1:81" s="140" customFormat="1">
      <c r="A765" s="142"/>
      <c r="B765" s="217"/>
      <c r="C765" s="163"/>
      <c r="D765" s="164"/>
      <c r="H765" s="165"/>
      <c r="M765" s="165"/>
      <c r="N765" s="165"/>
      <c r="AQ765" s="158"/>
      <c r="AR765" s="14"/>
      <c r="AS765" s="2"/>
      <c r="AT765" s="2"/>
      <c r="AU765" s="15"/>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row>
    <row r="766" spans="1:81" s="140" customFormat="1">
      <c r="A766" s="142"/>
      <c r="B766" s="217"/>
      <c r="C766" s="163"/>
      <c r="D766" s="164"/>
      <c r="H766" s="165"/>
      <c r="M766" s="165"/>
      <c r="N766" s="165"/>
      <c r="AQ766" s="158"/>
      <c r="AR766" s="14"/>
      <c r="AS766" s="2"/>
      <c r="AT766" s="2"/>
      <c r="AU766" s="15"/>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row>
    <row r="767" spans="1:81" s="140" customFormat="1">
      <c r="A767" s="142"/>
      <c r="B767" s="217"/>
      <c r="C767" s="163"/>
      <c r="D767" s="164"/>
      <c r="H767" s="165"/>
      <c r="M767" s="165"/>
      <c r="N767" s="165"/>
      <c r="AQ767" s="158"/>
      <c r="AR767" s="14"/>
      <c r="AS767" s="2"/>
      <c r="AT767" s="2"/>
      <c r="AU767" s="15"/>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row>
    <row r="768" spans="1:81" s="140" customFormat="1">
      <c r="A768" s="142"/>
      <c r="B768" s="217"/>
      <c r="C768" s="163"/>
      <c r="D768" s="164"/>
      <c r="H768" s="165"/>
      <c r="M768" s="165"/>
      <c r="N768" s="165"/>
      <c r="AQ768" s="158"/>
      <c r="AR768" s="14"/>
      <c r="AS768" s="2"/>
      <c r="AT768" s="2"/>
      <c r="AU768" s="15"/>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row>
    <row r="769" spans="1:81" s="140" customFormat="1">
      <c r="A769" s="142"/>
      <c r="B769" s="217"/>
      <c r="C769" s="163"/>
      <c r="D769" s="164"/>
      <c r="H769" s="165"/>
      <c r="M769" s="165"/>
      <c r="N769" s="165"/>
      <c r="AQ769" s="158"/>
      <c r="AR769" s="14"/>
      <c r="AS769" s="2"/>
      <c r="AT769" s="2"/>
      <c r="AU769" s="15"/>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row>
    <row r="770" spans="1:81" s="140" customFormat="1">
      <c r="A770" s="142"/>
      <c r="B770" s="217"/>
      <c r="C770" s="163"/>
      <c r="D770" s="164"/>
      <c r="H770" s="165"/>
      <c r="M770" s="165"/>
      <c r="N770" s="165"/>
      <c r="AQ770" s="158"/>
      <c r="AR770" s="14"/>
      <c r="AS770" s="2"/>
      <c r="AT770" s="2"/>
      <c r="AU770" s="15"/>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row>
    <row r="771" spans="1:81" s="140" customFormat="1">
      <c r="A771" s="142"/>
      <c r="B771" s="217"/>
      <c r="C771" s="163"/>
      <c r="D771" s="164"/>
      <c r="H771" s="165"/>
      <c r="M771" s="165"/>
      <c r="N771" s="165"/>
      <c r="AQ771" s="158"/>
      <c r="AR771" s="14"/>
      <c r="AS771" s="2"/>
      <c r="AT771" s="2"/>
      <c r="AU771" s="15"/>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row>
    <row r="772" spans="1:81" s="140" customFormat="1">
      <c r="A772" s="142"/>
      <c r="B772" s="217"/>
      <c r="C772" s="163"/>
      <c r="D772" s="164"/>
      <c r="H772" s="165"/>
      <c r="M772" s="165"/>
      <c r="N772" s="165"/>
      <c r="AQ772" s="158"/>
      <c r="AR772" s="14"/>
      <c r="AS772" s="2"/>
      <c r="AT772" s="2"/>
      <c r="AU772" s="15"/>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row>
    <row r="773" spans="1:81" s="140" customFormat="1">
      <c r="A773" s="142"/>
      <c r="B773" s="217"/>
      <c r="C773" s="163"/>
      <c r="D773" s="164"/>
      <c r="H773" s="165"/>
      <c r="M773" s="165"/>
      <c r="N773" s="165"/>
      <c r="AQ773" s="158"/>
      <c r="AR773" s="14"/>
      <c r="AS773" s="2"/>
      <c r="AT773" s="2"/>
      <c r="AU773" s="15"/>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row>
    <row r="774" spans="1:81" s="140" customFormat="1">
      <c r="A774" s="142"/>
      <c r="B774" s="217"/>
      <c r="C774" s="163"/>
      <c r="D774" s="164"/>
      <c r="H774" s="165"/>
      <c r="M774" s="165"/>
      <c r="N774" s="165"/>
      <c r="AQ774" s="158"/>
      <c r="AR774" s="14"/>
      <c r="AS774" s="2"/>
      <c r="AT774" s="2"/>
      <c r="AU774" s="15"/>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row>
    <row r="775" spans="1:81" s="140" customFormat="1">
      <c r="A775" s="142"/>
      <c r="B775" s="217"/>
      <c r="C775" s="163"/>
      <c r="D775" s="164"/>
      <c r="H775" s="165"/>
      <c r="M775" s="165"/>
      <c r="N775" s="165"/>
      <c r="AQ775" s="158"/>
      <c r="AR775" s="14"/>
      <c r="AS775" s="2"/>
      <c r="AT775" s="2"/>
      <c r="AU775" s="15"/>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row>
    <row r="776" spans="1:81" s="140" customFormat="1">
      <c r="A776" s="142"/>
      <c r="B776" s="217"/>
      <c r="C776" s="163"/>
      <c r="D776" s="164"/>
      <c r="H776" s="165"/>
      <c r="M776" s="165"/>
      <c r="N776" s="165"/>
      <c r="AQ776" s="158"/>
      <c r="AR776" s="14"/>
      <c r="AS776" s="2"/>
      <c r="AT776" s="2"/>
      <c r="AU776" s="15"/>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row>
    <row r="777" spans="1:81" s="140" customFormat="1">
      <c r="A777" s="142"/>
      <c r="B777" s="217"/>
      <c r="C777" s="163"/>
      <c r="D777" s="164"/>
      <c r="H777" s="165"/>
      <c r="M777" s="165"/>
      <c r="N777" s="165"/>
      <c r="AQ777" s="158"/>
      <c r="AR777" s="14"/>
      <c r="AS777" s="2"/>
      <c r="AT777" s="2"/>
      <c r="AU777" s="15"/>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row>
    <row r="778" spans="1:81" s="140" customFormat="1">
      <c r="A778" s="142"/>
      <c r="B778" s="217"/>
      <c r="C778" s="163"/>
      <c r="D778" s="164"/>
      <c r="H778" s="165"/>
      <c r="M778" s="165"/>
      <c r="N778" s="165"/>
      <c r="AQ778" s="158"/>
      <c r="AR778" s="14"/>
      <c r="AS778" s="2"/>
      <c r="AT778" s="2"/>
      <c r="AU778" s="15"/>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row>
    <row r="779" spans="1:81" s="140" customFormat="1">
      <c r="A779" s="142"/>
      <c r="B779" s="217"/>
      <c r="C779" s="163"/>
      <c r="D779" s="164"/>
      <c r="H779" s="165"/>
      <c r="M779" s="165"/>
      <c r="N779" s="165"/>
      <c r="AQ779" s="158"/>
      <c r="AR779" s="14"/>
      <c r="AS779" s="2"/>
      <c r="AT779" s="2"/>
      <c r="AU779" s="15"/>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row>
    <row r="780" spans="1:81" s="140" customFormat="1">
      <c r="A780" s="142"/>
      <c r="B780" s="217"/>
      <c r="C780" s="163"/>
      <c r="D780" s="164"/>
      <c r="H780" s="165"/>
      <c r="M780" s="165"/>
      <c r="N780" s="165"/>
      <c r="AQ780" s="158"/>
      <c r="AR780" s="14"/>
      <c r="AS780" s="2"/>
      <c r="AT780" s="2"/>
      <c r="AU780" s="15"/>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row>
    <row r="781" spans="1:81" s="140" customFormat="1">
      <c r="A781" s="142"/>
      <c r="B781" s="217"/>
      <c r="C781" s="163"/>
      <c r="D781" s="164"/>
      <c r="H781" s="165"/>
      <c r="M781" s="165"/>
      <c r="N781" s="165"/>
      <c r="AQ781" s="158"/>
      <c r="AR781" s="14"/>
      <c r="AS781" s="2"/>
      <c r="AT781" s="2"/>
      <c r="AU781" s="15"/>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row>
    <row r="782" spans="1:81" s="140" customFormat="1">
      <c r="A782" s="142"/>
      <c r="B782" s="217"/>
      <c r="C782" s="163"/>
      <c r="D782" s="164"/>
      <c r="H782" s="165"/>
      <c r="M782" s="165"/>
      <c r="N782" s="165"/>
      <c r="AQ782" s="158"/>
      <c r="AR782" s="14"/>
      <c r="AS782" s="2"/>
      <c r="AT782" s="2"/>
      <c r="AU782" s="15"/>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row>
    <row r="783" spans="1:81" s="140" customFormat="1">
      <c r="A783" s="142"/>
      <c r="B783" s="217"/>
      <c r="C783" s="163"/>
      <c r="D783" s="164"/>
      <c r="H783" s="165"/>
      <c r="M783" s="165"/>
      <c r="N783" s="165"/>
      <c r="AQ783" s="158"/>
      <c r="AR783" s="14"/>
      <c r="AS783" s="2"/>
      <c r="AT783" s="2"/>
      <c r="AU783" s="15"/>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row>
    <row r="784" spans="1:81" s="140" customFormat="1">
      <c r="A784" s="142"/>
      <c r="B784" s="217"/>
      <c r="C784" s="163"/>
      <c r="D784" s="164"/>
      <c r="H784" s="165"/>
      <c r="M784" s="165"/>
      <c r="N784" s="165"/>
      <c r="AQ784" s="158"/>
      <c r="AR784" s="14"/>
      <c r="AS784" s="2"/>
      <c r="AT784" s="2"/>
      <c r="AU784" s="15"/>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row>
    <row r="785" spans="1:81" s="140" customFormat="1">
      <c r="A785" s="142"/>
      <c r="B785" s="217"/>
      <c r="C785" s="163"/>
      <c r="D785" s="164"/>
      <c r="H785" s="165"/>
      <c r="M785" s="165"/>
      <c r="N785" s="165"/>
      <c r="AQ785" s="158"/>
      <c r="AR785" s="14"/>
      <c r="AS785" s="2"/>
      <c r="AT785" s="2"/>
      <c r="AU785" s="15"/>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row>
    <row r="786" spans="1:81" s="140" customFormat="1">
      <c r="A786" s="142"/>
      <c r="B786" s="217"/>
      <c r="C786" s="163"/>
      <c r="D786" s="164"/>
      <c r="H786" s="165"/>
      <c r="M786" s="165"/>
      <c r="N786" s="165"/>
      <c r="AQ786" s="158"/>
      <c r="AR786" s="14"/>
      <c r="AS786" s="2"/>
      <c r="AT786" s="2"/>
      <c r="AU786" s="15"/>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row>
    <row r="787" spans="1:81" s="140" customFormat="1">
      <c r="A787" s="142"/>
      <c r="B787" s="217"/>
      <c r="C787" s="163"/>
      <c r="D787" s="164"/>
      <c r="H787" s="165"/>
      <c r="M787" s="165"/>
      <c r="N787" s="165"/>
      <c r="AQ787" s="158"/>
      <c r="AR787" s="14"/>
      <c r="AS787" s="2"/>
      <c r="AT787" s="2"/>
      <c r="AU787" s="15"/>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row>
    <row r="788" spans="1:81" s="140" customFormat="1">
      <c r="A788" s="142"/>
      <c r="B788" s="217"/>
      <c r="C788" s="163"/>
      <c r="D788" s="164"/>
      <c r="H788" s="165"/>
      <c r="M788" s="165"/>
      <c r="N788" s="165"/>
      <c r="AQ788" s="158"/>
      <c r="AR788" s="14"/>
      <c r="AS788" s="2"/>
      <c r="AT788" s="2"/>
      <c r="AU788" s="15"/>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row>
    <row r="789" spans="1:81" s="140" customFormat="1">
      <c r="A789" s="142"/>
      <c r="B789" s="217"/>
      <c r="C789" s="163"/>
      <c r="D789" s="164"/>
      <c r="H789" s="165"/>
      <c r="M789" s="165"/>
      <c r="N789" s="165"/>
      <c r="AQ789" s="158"/>
      <c r="AR789" s="14"/>
      <c r="AS789" s="2"/>
      <c r="AT789" s="2"/>
      <c r="AU789" s="15"/>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row>
    <row r="790" spans="1:81" s="140" customFormat="1">
      <c r="A790" s="142"/>
      <c r="B790" s="217"/>
      <c r="C790" s="163"/>
      <c r="D790" s="164"/>
      <c r="H790" s="165"/>
      <c r="M790" s="165"/>
      <c r="N790" s="165"/>
      <c r="AQ790" s="158"/>
      <c r="AR790" s="14"/>
      <c r="AS790" s="2"/>
      <c r="AT790" s="2"/>
      <c r="AU790" s="15"/>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row>
    <row r="791" spans="1:81" s="140" customFormat="1">
      <c r="A791" s="142"/>
      <c r="B791" s="217"/>
      <c r="C791" s="163"/>
      <c r="D791" s="164"/>
      <c r="H791" s="165"/>
      <c r="M791" s="165"/>
      <c r="N791" s="165"/>
      <c r="AQ791" s="158"/>
      <c r="AR791" s="14"/>
      <c r="AS791" s="2"/>
      <c r="AT791" s="2"/>
      <c r="AU791" s="15"/>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row>
    <row r="792" spans="1:81" s="140" customFormat="1">
      <c r="A792" s="142"/>
      <c r="B792" s="217"/>
      <c r="C792" s="163"/>
      <c r="D792" s="164"/>
      <c r="H792" s="165"/>
      <c r="M792" s="165"/>
      <c r="N792" s="165"/>
      <c r="AQ792" s="158"/>
      <c r="AR792" s="14"/>
      <c r="AS792" s="2"/>
      <c r="AT792" s="2"/>
      <c r="AU792" s="15"/>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row>
    <row r="793" spans="1:81" s="140" customFormat="1">
      <c r="A793" s="142"/>
      <c r="B793" s="217"/>
      <c r="C793" s="163"/>
      <c r="D793" s="164"/>
      <c r="H793" s="165"/>
      <c r="M793" s="165"/>
      <c r="N793" s="165"/>
      <c r="AQ793" s="158"/>
      <c r="AR793" s="14"/>
      <c r="AS793" s="2"/>
      <c r="AT793" s="2"/>
      <c r="AU793" s="15"/>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row>
    <row r="794" spans="1:81" s="140" customFormat="1">
      <c r="A794" s="142"/>
      <c r="B794" s="217"/>
      <c r="C794" s="163"/>
      <c r="D794" s="164"/>
      <c r="H794" s="165"/>
      <c r="M794" s="165"/>
      <c r="N794" s="165"/>
      <c r="AQ794" s="158"/>
      <c r="AR794" s="14"/>
      <c r="AS794" s="2"/>
      <c r="AT794" s="2"/>
      <c r="AU794" s="15"/>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row>
    <row r="795" spans="1:81" s="140" customFormat="1">
      <c r="A795" s="142"/>
      <c r="B795" s="217"/>
      <c r="C795" s="163"/>
      <c r="D795" s="164"/>
      <c r="H795" s="165"/>
      <c r="M795" s="165"/>
      <c r="N795" s="165"/>
      <c r="AQ795" s="158"/>
      <c r="AR795" s="14"/>
      <c r="AS795" s="2"/>
      <c r="AT795" s="2"/>
      <c r="AU795" s="15"/>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row>
    <row r="796" spans="1:81" s="140" customFormat="1">
      <c r="A796" s="142"/>
      <c r="B796" s="217"/>
      <c r="C796" s="163"/>
      <c r="D796" s="164"/>
      <c r="H796" s="165"/>
      <c r="M796" s="165"/>
      <c r="N796" s="165"/>
      <c r="AQ796" s="158"/>
      <c r="AR796" s="14"/>
      <c r="AS796" s="2"/>
      <c r="AT796" s="2"/>
      <c r="AU796" s="15"/>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row>
    <row r="797" spans="1:81" s="140" customFormat="1">
      <c r="A797" s="142"/>
      <c r="B797" s="217"/>
      <c r="C797" s="163"/>
      <c r="D797" s="164"/>
      <c r="H797" s="165"/>
      <c r="M797" s="165"/>
      <c r="N797" s="165"/>
      <c r="AQ797" s="158"/>
      <c r="AR797" s="14"/>
      <c r="AS797" s="2"/>
      <c r="AT797" s="2"/>
      <c r="AU797" s="15"/>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row>
    <row r="798" spans="1:81" s="140" customFormat="1">
      <c r="A798" s="142"/>
      <c r="B798" s="217"/>
      <c r="C798" s="163"/>
      <c r="D798" s="164"/>
      <c r="H798" s="165"/>
      <c r="M798" s="165"/>
      <c r="N798" s="165"/>
      <c r="AQ798" s="158"/>
      <c r="AR798" s="14"/>
      <c r="AS798" s="2"/>
      <c r="AT798" s="2"/>
      <c r="AU798" s="15"/>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row>
    <row r="799" spans="1:81" s="140" customFormat="1">
      <c r="A799" s="142"/>
      <c r="B799" s="217"/>
      <c r="C799" s="163"/>
      <c r="D799" s="164"/>
      <c r="H799" s="165"/>
      <c r="M799" s="165"/>
      <c r="N799" s="165"/>
      <c r="AQ799" s="158"/>
      <c r="AR799" s="14"/>
      <c r="AS799" s="2"/>
      <c r="AT799" s="2"/>
      <c r="AU799" s="15"/>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row>
    <row r="800" spans="1:81" s="140" customFormat="1">
      <c r="A800" s="142"/>
      <c r="B800" s="217"/>
      <c r="C800" s="163"/>
      <c r="D800" s="164"/>
      <c r="H800" s="165"/>
      <c r="M800" s="165"/>
      <c r="N800" s="165"/>
      <c r="AQ800" s="158"/>
      <c r="AR800" s="14"/>
      <c r="AS800" s="2"/>
      <c r="AT800" s="2"/>
      <c r="AU800" s="15"/>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row>
    <row r="801" spans="1:81" s="140" customFormat="1">
      <c r="A801" s="142"/>
      <c r="B801" s="217"/>
      <c r="C801" s="163"/>
      <c r="D801" s="164"/>
      <c r="H801" s="165"/>
      <c r="M801" s="165"/>
      <c r="N801" s="165"/>
      <c r="AQ801" s="158"/>
      <c r="AR801" s="14"/>
      <c r="AS801" s="2"/>
      <c r="AT801" s="2"/>
      <c r="AU801" s="15"/>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row>
    <row r="802" spans="1:81" s="140" customFormat="1">
      <c r="A802" s="142"/>
      <c r="B802" s="217"/>
      <c r="C802" s="163"/>
      <c r="D802" s="164"/>
      <c r="H802" s="165"/>
      <c r="M802" s="165"/>
      <c r="N802" s="165"/>
      <c r="AQ802" s="158"/>
      <c r="AR802" s="14"/>
      <c r="AS802" s="2"/>
      <c r="AT802" s="2"/>
      <c r="AU802" s="15"/>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row>
    <row r="803" spans="1:81" s="140" customFormat="1">
      <c r="A803" s="142"/>
      <c r="B803" s="217"/>
      <c r="C803" s="163"/>
      <c r="D803" s="164"/>
      <c r="H803" s="165"/>
      <c r="M803" s="165"/>
      <c r="N803" s="165"/>
      <c r="AQ803" s="158"/>
      <c r="AR803" s="14"/>
      <c r="AS803" s="2"/>
      <c r="AT803" s="2"/>
      <c r="AU803" s="15"/>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row>
    <row r="804" spans="1:81" s="140" customFormat="1">
      <c r="A804" s="142"/>
      <c r="B804" s="217"/>
      <c r="C804" s="163"/>
      <c r="D804" s="164"/>
      <c r="H804" s="165"/>
      <c r="M804" s="165"/>
      <c r="N804" s="165"/>
      <c r="AQ804" s="158"/>
      <c r="AR804" s="14"/>
      <c r="AS804" s="2"/>
      <c r="AT804" s="2"/>
      <c r="AU804" s="15"/>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row>
    <row r="805" spans="1:81" s="140" customFormat="1">
      <c r="A805" s="142"/>
      <c r="B805" s="217"/>
      <c r="C805" s="163"/>
      <c r="D805" s="164"/>
      <c r="H805" s="165"/>
      <c r="M805" s="165"/>
      <c r="N805" s="165"/>
      <c r="AQ805" s="158"/>
      <c r="AR805" s="14"/>
      <c r="AS805" s="2"/>
      <c r="AT805" s="2"/>
      <c r="AU805" s="15"/>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row>
    <row r="806" spans="1:81" s="140" customFormat="1">
      <c r="A806" s="142"/>
      <c r="B806" s="217"/>
      <c r="C806" s="163"/>
      <c r="D806" s="164"/>
      <c r="H806" s="165"/>
      <c r="M806" s="165"/>
      <c r="N806" s="165"/>
      <c r="AQ806" s="158"/>
      <c r="AR806" s="14"/>
      <c r="AS806" s="2"/>
      <c r="AT806" s="2"/>
      <c r="AU806" s="15"/>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row>
    <row r="807" spans="1:81" s="140" customFormat="1">
      <c r="A807" s="142"/>
      <c r="B807" s="217"/>
      <c r="C807" s="163"/>
      <c r="D807" s="164"/>
      <c r="H807" s="165"/>
      <c r="M807" s="165"/>
      <c r="N807" s="165"/>
      <c r="AQ807" s="158"/>
      <c r="AR807" s="14"/>
      <c r="AS807" s="2"/>
      <c r="AT807" s="2"/>
      <c r="AU807" s="15"/>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row>
    <row r="808" spans="1:81" s="140" customFormat="1">
      <c r="A808" s="142"/>
      <c r="B808" s="217"/>
      <c r="C808" s="163"/>
      <c r="D808" s="164"/>
      <c r="H808" s="165"/>
      <c r="M808" s="165"/>
      <c r="N808" s="165"/>
      <c r="AQ808" s="158"/>
      <c r="AR808" s="14"/>
      <c r="AS808" s="2"/>
      <c r="AT808" s="2"/>
      <c r="AU808" s="15"/>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row>
    <row r="809" spans="1:81" s="140" customFormat="1">
      <c r="A809" s="142"/>
      <c r="B809" s="217"/>
      <c r="C809" s="163"/>
      <c r="D809" s="164"/>
      <c r="H809" s="165"/>
      <c r="M809" s="165"/>
      <c r="N809" s="165"/>
      <c r="AQ809" s="158"/>
      <c r="AR809" s="14"/>
      <c r="AS809" s="2"/>
      <c r="AT809" s="2"/>
      <c r="AU809" s="15"/>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row>
    <row r="810" spans="1:81" s="140" customFormat="1">
      <c r="A810" s="142"/>
      <c r="B810" s="217"/>
      <c r="C810" s="163"/>
      <c r="D810" s="164"/>
      <c r="H810" s="165"/>
      <c r="M810" s="165"/>
      <c r="N810" s="165"/>
      <c r="AQ810" s="158"/>
      <c r="AR810" s="14"/>
      <c r="AS810" s="2"/>
      <c r="AT810" s="2"/>
      <c r="AU810" s="15"/>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row>
    <row r="811" spans="1:81" s="140" customFormat="1">
      <c r="A811" s="142"/>
      <c r="B811" s="217"/>
      <c r="C811" s="163"/>
      <c r="D811" s="164"/>
      <c r="H811" s="165"/>
      <c r="M811" s="165"/>
      <c r="N811" s="165"/>
      <c r="AQ811" s="158"/>
      <c r="AR811" s="14"/>
      <c r="AS811" s="2"/>
      <c r="AT811" s="2"/>
      <c r="AU811" s="15"/>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row>
    <row r="812" spans="1:81" s="140" customFormat="1">
      <c r="A812" s="142"/>
      <c r="B812" s="217"/>
      <c r="C812" s="163"/>
      <c r="D812" s="164"/>
      <c r="H812" s="165"/>
      <c r="M812" s="165"/>
      <c r="N812" s="165"/>
      <c r="AQ812" s="158"/>
      <c r="AR812" s="14"/>
      <c r="AS812" s="2"/>
      <c r="AT812" s="2"/>
      <c r="AU812" s="15"/>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row>
    <row r="813" spans="1:81" s="140" customFormat="1">
      <c r="A813" s="142"/>
      <c r="B813" s="217"/>
      <c r="C813" s="163"/>
      <c r="D813" s="164"/>
      <c r="H813" s="165"/>
      <c r="M813" s="165"/>
      <c r="N813" s="165"/>
      <c r="AQ813" s="158"/>
      <c r="AR813" s="14"/>
      <c r="AS813" s="2"/>
      <c r="AT813" s="2"/>
      <c r="AU813" s="15"/>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row>
    <row r="814" spans="1:81" s="140" customFormat="1">
      <c r="A814" s="142"/>
      <c r="B814" s="217"/>
      <c r="C814" s="163"/>
      <c r="D814" s="164"/>
      <c r="H814" s="165"/>
      <c r="M814" s="165"/>
      <c r="N814" s="165"/>
      <c r="AQ814" s="158"/>
      <c r="AR814" s="14"/>
      <c r="AS814" s="2"/>
      <c r="AT814" s="2"/>
      <c r="AU814" s="15"/>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row>
    <row r="815" spans="1:81" s="140" customFormat="1">
      <c r="A815" s="142"/>
      <c r="B815" s="217"/>
      <c r="C815" s="163"/>
      <c r="D815" s="164"/>
      <c r="H815" s="165"/>
      <c r="M815" s="165"/>
      <c r="N815" s="165"/>
      <c r="AQ815" s="158"/>
      <c r="AR815" s="14"/>
      <c r="AS815" s="2"/>
      <c r="AT815" s="2"/>
      <c r="AU815" s="15"/>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row>
    <row r="816" spans="1:81" s="140" customFormat="1">
      <c r="A816" s="142"/>
      <c r="B816" s="217"/>
      <c r="C816" s="163"/>
      <c r="D816" s="164"/>
      <c r="H816" s="165"/>
      <c r="M816" s="165"/>
      <c r="N816" s="165"/>
      <c r="AQ816" s="158"/>
      <c r="AR816" s="14"/>
      <c r="AS816" s="2"/>
      <c r="AT816" s="2"/>
      <c r="AU816" s="15"/>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row>
    <row r="817" spans="1:81" s="140" customFormat="1">
      <c r="A817" s="142"/>
      <c r="B817" s="217"/>
      <c r="C817" s="163"/>
      <c r="D817" s="164"/>
      <c r="H817" s="165"/>
      <c r="M817" s="165"/>
      <c r="N817" s="165"/>
      <c r="AQ817" s="158"/>
      <c r="AR817" s="14"/>
      <c r="AS817" s="2"/>
      <c r="AT817" s="2"/>
      <c r="AU817" s="15"/>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row>
    <row r="818" spans="1:81" s="140" customFormat="1">
      <c r="A818" s="142"/>
      <c r="B818" s="217"/>
      <c r="C818" s="163"/>
      <c r="D818" s="164"/>
      <c r="H818" s="165"/>
      <c r="M818" s="165"/>
      <c r="N818" s="165"/>
      <c r="AQ818" s="158"/>
      <c r="AR818" s="14"/>
      <c r="AS818" s="2"/>
      <c r="AT818" s="2"/>
      <c r="AU818" s="15"/>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row>
    <row r="819" spans="1:81" s="140" customFormat="1">
      <c r="A819" s="142"/>
      <c r="B819" s="217"/>
      <c r="C819" s="163"/>
      <c r="D819" s="164"/>
      <c r="H819" s="165"/>
      <c r="M819" s="165"/>
      <c r="N819" s="165"/>
      <c r="AQ819" s="158"/>
      <c r="AR819" s="14"/>
      <c r="AS819" s="2"/>
      <c r="AT819" s="2"/>
      <c r="AU819" s="15"/>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row>
    <row r="820" spans="1:81" s="140" customFormat="1">
      <c r="A820" s="142"/>
      <c r="B820" s="217"/>
      <c r="C820" s="163"/>
      <c r="D820" s="164"/>
      <c r="H820" s="165"/>
      <c r="M820" s="165"/>
      <c r="N820" s="165"/>
      <c r="AQ820" s="158"/>
      <c r="AR820" s="14"/>
      <c r="AS820" s="2"/>
      <c r="AT820" s="2"/>
      <c r="AU820" s="15"/>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row>
    <row r="821" spans="1:81" s="140" customFormat="1">
      <c r="A821" s="142"/>
      <c r="B821" s="217"/>
      <c r="C821" s="163"/>
      <c r="D821" s="164"/>
      <c r="H821" s="165"/>
      <c r="M821" s="165"/>
      <c r="N821" s="165"/>
      <c r="AQ821" s="158"/>
      <c r="AR821" s="14"/>
      <c r="AS821" s="2"/>
      <c r="AT821" s="2"/>
      <c r="AU821" s="15"/>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row>
    <row r="822" spans="1:81" s="140" customFormat="1">
      <c r="A822" s="142"/>
      <c r="B822" s="217"/>
      <c r="C822" s="163"/>
      <c r="D822" s="164"/>
      <c r="H822" s="165"/>
      <c r="M822" s="165"/>
      <c r="N822" s="165"/>
      <c r="AQ822" s="158"/>
      <c r="AR822" s="14"/>
      <c r="AS822" s="2"/>
      <c r="AT822" s="2"/>
      <c r="AU822" s="15"/>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row>
    <row r="823" spans="1:81" s="140" customFormat="1">
      <c r="A823" s="142"/>
      <c r="B823" s="217"/>
      <c r="C823" s="163"/>
      <c r="D823" s="164"/>
      <c r="H823" s="165"/>
      <c r="M823" s="165"/>
      <c r="N823" s="165"/>
      <c r="AQ823" s="158"/>
      <c r="AR823" s="14"/>
      <c r="AS823" s="2"/>
      <c r="AT823" s="2"/>
      <c r="AU823" s="15"/>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row>
    <row r="824" spans="1:81" s="140" customFormat="1">
      <c r="A824" s="142"/>
      <c r="B824" s="217"/>
      <c r="C824" s="163"/>
      <c r="D824" s="164"/>
      <c r="H824" s="165"/>
      <c r="M824" s="165"/>
      <c r="N824" s="165"/>
      <c r="AQ824" s="158"/>
      <c r="AR824" s="14"/>
      <c r="AS824" s="2"/>
      <c r="AT824" s="2"/>
      <c r="AU824" s="15"/>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row>
    <row r="825" spans="1:81" s="140" customFormat="1">
      <c r="A825" s="142"/>
      <c r="B825" s="217"/>
      <c r="C825" s="163"/>
      <c r="D825" s="164"/>
      <c r="H825" s="165"/>
      <c r="M825" s="165"/>
      <c r="N825" s="165"/>
      <c r="AQ825" s="158"/>
      <c r="AR825" s="14"/>
      <c r="AS825" s="2"/>
      <c r="AT825" s="2"/>
      <c r="AU825" s="15"/>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row>
    <row r="826" spans="1:81" s="140" customFormat="1">
      <c r="A826" s="142"/>
      <c r="B826" s="217"/>
      <c r="C826" s="163"/>
      <c r="D826" s="164"/>
      <c r="H826" s="165"/>
      <c r="M826" s="165"/>
      <c r="N826" s="165"/>
      <c r="AQ826" s="158"/>
      <c r="AR826" s="14"/>
      <c r="AS826" s="2"/>
      <c r="AT826" s="2"/>
      <c r="AU826" s="15"/>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row>
    <row r="827" spans="1:81" s="140" customFormat="1">
      <c r="A827" s="142"/>
      <c r="B827" s="217"/>
      <c r="C827" s="163"/>
      <c r="D827" s="164"/>
      <c r="H827" s="165"/>
      <c r="M827" s="165"/>
      <c r="N827" s="165"/>
      <c r="AQ827" s="158"/>
      <c r="AR827" s="14"/>
      <c r="AS827" s="2"/>
      <c r="AT827" s="2"/>
      <c r="AU827" s="15"/>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row>
    <row r="828" spans="1:81" s="140" customFormat="1">
      <c r="A828" s="142"/>
      <c r="B828" s="217"/>
      <c r="C828" s="163"/>
      <c r="D828" s="164"/>
      <c r="H828" s="165"/>
      <c r="M828" s="165"/>
      <c r="N828" s="165"/>
      <c r="AQ828" s="158"/>
      <c r="AR828" s="14"/>
      <c r="AS828" s="2"/>
      <c r="AT828" s="2"/>
      <c r="AU828" s="15"/>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row>
    <row r="829" spans="1:81" s="140" customFormat="1">
      <c r="A829" s="142"/>
      <c r="B829" s="217"/>
      <c r="C829" s="163"/>
      <c r="D829" s="164"/>
      <c r="H829" s="165"/>
      <c r="M829" s="165"/>
      <c r="N829" s="165"/>
      <c r="AQ829" s="158"/>
      <c r="AR829" s="14"/>
      <c r="AS829" s="2"/>
      <c r="AT829" s="2"/>
      <c r="AU829" s="15"/>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row>
    <row r="830" spans="1:81" s="140" customFormat="1">
      <c r="A830" s="142"/>
      <c r="B830" s="217"/>
      <c r="C830" s="163"/>
      <c r="D830" s="164"/>
      <c r="H830" s="165"/>
      <c r="M830" s="165"/>
      <c r="N830" s="165"/>
      <c r="AQ830" s="158"/>
      <c r="AR830" s="14"/>
      <c r="AS830" s="2"/>
      <c r="AT830" s="2"/>
      <c r="AU830" s="15"/>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row>
    <row r="831" spans="1:81" s="140" customFormat="1">
      <c r="A831" s="142"/>
      <c r="B831" s="217"/>
      <c r="C831" s="163"/>
      <c r="D831" s="164"/>
      <c r="H831" s="165"/>
      <c r="M831" s="165"/>
      <c r="N831" s="165"/>
      <c r="AQ831" s="158"/>
      <c r="AR831" s="14"/>
      <c r="AS831" s="2"/>
      <c r="AT831" s="2"/>
      <c r="AU831" s="15"/>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row>
    <row r="832" spans="1:81" s="140" customFormat="1">
      <c r="A832" s="142"/>
      <c r="B832" s="217"/>
      <c r="C832" s="163"/>
      <c r="D832" s="164"/>
      <c r="H832" s="165"/>
      <c r="M832" s="165"/>
      <c r="N832" s="165"/>
      <c r="AQ832" s="158"/>
      <c r="AR832" s="14"/>
      <c r="AS832" s="2"/>
      <c r="AT832" s="2"/>
      <c r="AU832" s="15"/>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row>
    <row r="833" spans="1:81" s="140" customFormat="1">
      <c r="A833" s="142"/>
      <c r="B833" s="217"/>
      <c r="C833" s="163"/>
      <c r="D833" s="164"/>
      <c r="H833" s="165"/>
      <c r="M833" s="165"/>
      <c r="N833" s="165"/>
      <c r="AQ833" s="158"/>
      <c r="AR833" s="14"/>
      <c r="AS833" s="2"/>
      <c r="AT833" s="2"/>
      <c r="AU833" s="15"/>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row>
    <row r="834" spans="1:81" s="140" customFormat="1">
      <c r="A834" s="142"/>
      <c r="B834" s="217"/>
      <c r="C834" s="163"/>
      <c r="D834" s="164"/>
      <c r="H834" s="165"/>
      <c r="M834" s="165"/>
      <c r="N834" s="165"/>
      <c r="AQ834" s="158"/>
      <c r="AR834" s="14"/>
      <c r="AS834" s="2"/>
      <c r="AT834" s="2"/>
      <c r="AU834" s="15"/>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row>
    <row r="835" spans="1:81" s="140" customFormat="1">
      <c r="A835" s="142"/>
      <c r="B835" s="217"/>
      <c r="C835" s="163"/>
      <c r="D835" s="164"/>
      <c r="H835" s="165"/>
      <c r="M835" s="165"/>
      <c r="N835" s="165"/>
      <c r="AQ835" s="158"/>
      <c r="AR835" s="14"/>
      <c r="AS835" s="2"/>
      <c r="AT835" s="2"/>
      <c r="AU835" s="15"/>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row>
    <row r="836" spans="1:81" s="140" customFormat="1">
      <c r="A836" s="142"/>
      <c r="B836" s="217"/>
      <c r="C836" s="163"/>
      <c r="D836" s="164"/>
      <c r="H836" s="165"/>
      <c r="M836" s="165"/>
      <c r="N836" s="165"/>
      <c r="AQ836" s="158"/>
      <c r="AR836" s="14"/>
      <c r="AS836" s="2"/>
      <c r="AT836" s="2"/>
      <c r="AU836" s="15"/>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row>
    <row r="837" spans="1:81" s="140" customFormat="1">
      <c r="A837" s="142"/>
      <c r="B837" s="217"/>
      <c r="C837" s="163"/>
      <c r="D837" s="164"/>
      <c r="H837" s="165"/>
      <c r="M837" s="165"/>
      <c r="N837" s="165"/>
      <c r="AQ837" s="158"/>
      <c r="AR837" s="14"/>
      <c r="AS837" s="2"/>
      <c r="AT837" s="2"/>
      <c r="AU837" s="15"/>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row>
    <row r="838" spans="1:81" s="140" customFormat="1">
      <c r="A838" s="142"/>
      <c r="B838" s="217"/>
      <c r="C838" s="163"/>
      <c r="D838" s="164"/>
      <c r="H838" s="165"/>
      <c r="M838" s="165"/>
      <c r="N838" s="165"/>
      <c r="AQ838" s="158"/>
      <c r="AR838" s="14"/>
      <c r="AS838" s="2"/>
      <c r="AT838" s="2"/>
      <c r="AU838" s="15"/>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row>
    <row r="839" spans="1:81" s="140" customFormat="1">
      <c r="A839" s="142"/>
      <c r="B839" s="217"/>
      <c r="C839" s="163"/>
      <c r="D839" s="164"/>
      <c r="H839" s="165"/>
      <c r="M839" s="165"/>
      <c r="N839" s="165"/>
      <c r="AQ839" s="158"/>
      <c r="AR839" s="14"/>
      <c r="AS839" s="2"/>
      <c r="AT839" s="2"/>
      <c r="AU839" s="15"/>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row>
    <row r="840" spans="1:81" s="140" customFormat="1">
      <c r="A840" s="142"/>
      <c r="B840" s="217"/>
      <c r="C840" s="163"/>
      <c r="D840" s="164"/>
      <c r="H840" s="165"/>
      <c r="M840" s="165"/>
      <c r="N840" s="165"/>
      <c r="AQ840" s="158"/>
      <c r="AR840" s="14"/>
      <c r="AS840" s="2"/>
      <c r="AT840" s="2"/>
      <c r="AU840" s="15"/>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row>
    <row r="841" spans="1:81" s="140" customFormat="1">
      <c r="A841" s="142"/>
      <c r="B841" s="217"/>
      <c r="C841" s="163"/>
      <c r="D841" s="164"/>
      <c r="H841" s="165"/>
      <c r="M841" s="165"/>
      <c r="N841" s="165"/>
      <c r="AQ841" s="158"/>
      <c r="AR841" s="14"/>
      <c r="AS841" s="2"/>
      <c r="AT841" s="2"/>
      <c r="AU841" s="15"/>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row>
    <row r="842" spans="1:81" s="140" customFormat="1">
      <c r="A842" s="142"/>
      <c r="B842" s="217"/>
      <c r="C842" s="163"/>
      <c r="D842" s="164"/>
      <c r="H842" s="165"/>
      <c r="M842" s="165"/>
      <c r="N842" s="165"/>
      <c r="AQ842" s="158"/>
      <c r="AR842" s="14"/>
      <c r="AS842" s="2"/>
      <c r="AT842" s="2"/>
      <c r="AU842" s="15"/>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row>
    <row r="843" spans="1:81" s="140" customFormat="1">
      <c r="A843" s="142"/>
      <c r="B843" s="217"/>
      <c r="C843" s="163"/>
      <c r="D843" s="164"/>
      <c r="H843" s="165"/>
      <c r="M843" s="165"/>
      <c r="N843" s="165"/>
      <c r="AQ843" s="158"/>
      <c r="AR843" s="14"/>
      <c r="AS843" s="2"/>
      <c r="AT843" s="2"/>
      <c r="AU843" s="15"/>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row>
    <row r="844" spans="1:81" s="140" customFormat="1">
      <c r="A844" s="142"/>
      <c r="B844" s="217"/>
      <c r="C844" s="163"/>
      <c r="D844" s="164"/>
      <c r="H844" s="165"/>
      <c r="M844" s="165"/>
      <c r="N844" s="165"/>
      <c r="AQ844" s="158"/>
      <c r="AR844" s="14"/>
      <c r="AS844" s="2"/>
      <c r="AT844" s="2"/>
      <c r="AU844" s="15"/>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row>
    <row r="845" spans="1:81" s="140" customFormat="1">
      <c r="A845" s="142"/>
      <c r="B845" s="217"/>
      <c r="C845" s="163"/>
      <c r="D845" s="164"/>
      <c r="H845" s="165"/>
      <c r="M845" s="165"/>
      <c r="N845" s="165"/>
      <c r="AQ845" s="158"/>
      <c r="AR845" s="14"/>
      <c r="AS845" s="2"/>
      <c r="AT845" s="2"/>
      <c r="AU845" s="15"/>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row>
    <row r="846" spans="1:81" s="140" customFormat="1">
      <c r="A846" s="142"/>
      <c r="B846" s="217"/>
      <c r="C846" s="163"/>
      <c r="D846" s="164"/>
      <c r="H846" s="165"/>
      <c r="M846" s="165"/>
      <c r="N846" s="165"/>
      <c r="AQ846" s="158"/>
      <c r="AR846" s="14"/>
      <c r="AS846" s="2"/>
      <c r="AT846" s="2"/>
      <c r="AU846" s="15"/>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row>
    <row r="847" spans="1:81" s="140" customFormat="1">
      <c r="A847" s="142"/>
      <c r="B847" s="217"/>
      <c r="C847" s="163"/>
      <c r="D847" s="164"/>
      <c r="H847" s="165"/>
      <c r="M847" s="165"/>
      <c r="N847" s="165"/>
      <c r="AQ847" s="158"/>
      <c r="AR847" s="14"/>
      <c r="AS847" s="2"/>
      <c r="AT847" s="2"/>
      <c r="AU847" s="15"/>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row>
    <row r="848" spans="1:81" s="140" customFormat="1">
      <c r="A848" s="142"/>
      <c r="B848" s="217"/>
      <c r="C848" s="163"/>
      <c r="D848" s="164"/>
      <c r="H848" s="165"/>
      <c r="M848" s="165"/>
      <c r="N848" s="165"/>
      <c r="AQ848" s="158"/>
      <c r="AR848" s="14"/>
      <c r="AS848" s="2"/>
      <c r="AT848" s="2"/>
      <c r="AU848" s="15"/>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row>
    <row r="849" spans="1:81" s="140" customFormat="1">
      <c r="A849" s="142"/>
      <c r="B849" s="217"/>
      <c r="C849" s="163"/>
      <c r="D849" s="164"/>
      <c r="H849" s="165"/>
      <c r="M849" s="165"/>
      <c r="N849" s="165"/>
      <c r="AQ849" s="158"/>
      <c r="AR849" s="14"/>
      <c r="AS849" s="2"/>
      <c r="AT849" s="2"/>
      <c r="AU849" s="15"/>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row>
    <row r="850" spans="1:81" s="140" customFormat="1">
      <c r="A850" s="142"/>
      <c r="B850" s="217"/>
      <c r="C850" s="163"/>
      <c r="D850" s="164"/>
      <c r="H850" s="165"/>
      <c r="M850" s="165"/>
      <c r="N850" s="165"/>
      <c r="AQ850" s="158"/>
      <c r="AR850" s="14"/>
      <c r="AS850" s="2"/>
      <c r="AT850" s="2"/>
      <c r="AU850" s="15"/>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row>
    <row r="851" spans="1:81" s="140" customFormat="1">
      <c r="A851" s="142"/>
      <c r="B851" s="217"/>
      <c r="C851" s="163"/>
      <c r="D851" s="164"/>
      <c r="H851" s="165"/>
      <c r="M851" s="165"/>
      <c r="N851" s="165"/>
      <c r="AQ851" s="158"/>
      <c r="AR851" s="14"/>
      <c r="AS851" s="2"/>
      <c r="AT851" s="2"/>
      <c r="AU851" s="15"/>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row>
    <row r="852" spans="1:81" s="140" customFormat="1">
      <c r="A852" s="142"/>
      <c r="B852" s="217"/>
      <c r="C852" s="163"/>
      <c r="D852" s="164"/>
      <c r="H852" s="165"/>
      <c r="M852" s="165"/>
      <c r="N852" s="165"/>
      <c r="AQ852" s="158"/>
      <c r="AR852" s="14"/>
      <c r="AS852" s="2"/>
      <c r="AT852" s="2"/>
      <c r="AU852" s="15"/>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row>
    <row r="853" spans="1:81" s="140" customFormat="1">
      <c r="A853" s="142"/>
      <c r="B853" s="217"/>
      <c r="C853" s="163"/>
      <c r="D853" s="164"/>
      <c r="H853" s="165"/>
      <c r="M853" s="165"/>
      <c r="N853" s="165"/>
      <c r="AQ853" s="158"/>
      <c r="AR853" s="14"/>
      <c r="AS853" s="2"/>
      <c r="AT853" s="2"/>
      <c r="AU853" s="15"/>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row>
    <row r="854" spans="1:81" s="140" customFormat="1">
      <c r="A854" s="142"/>
      <c r="B854" s="217"/>
      <c r="C854" s="163"/>
      <c r="D854" s="164"/>
      <c r="H854" s="165"/>
      <c r="M854" s="165"/>
      <c r="N854" s="165"/>
      <c r="AQ854" s="158"/>
      <c r="AR854" s="14"/>
      <c r="AS854" s="2"/>
      <c r="AT854" s="2"/>
      <c r="AU854" s="15"/>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row>
    <row r="855" spans="1:81" s="140" customFormat="1">
      <c r="A855" s="142"/>
      <c r="B855" s="217"/>
      <c r="C855" s="163"/>
      <c r="D855" s="164"/>
      <c r="H855" s="165"/>
      <c r="M855" s="165"/>
      <c r="N855" s="165"/>
      <c r="AQ855" s="158"/>
      <c r="AR855" s="14"/>
      <c r="AS855" s="2"/>
      <c r="AT855" s="2"/>
      <c r="AU855" s="15"/>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row>
    <row r="856" spans="1:81" s="140" customFormat="1">
      <c r="A856" s="142"/>
      <c r="B856" s="217"/>
      <c r="C856" s="163"/>
      <c r="D856" s="164"/>
      <c r="H856" s="165"/>
      <c r="M856" s="165"/>
      <c r="N856" s="165"/>
      <c r="AQ856" s="158"/>
      <c r="AR856" s="14"/>
      <c r="AS856" s="2"/>
      <c r="AT856" s="2"/>
      <c r="AU856" s="15"/>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row>
    <row r="857" spans="1:81" s="140" customFormat="1">
      <c r="A857" s="142"/>
      <c r="B857" s="217"/>
      <c r="C857" s="163"/>
      <c r="D857" s="164"/>
      <c r="H857" s="165"/>
      <c r="M857" s="165"/>
      <c r="N857" s="165"/>
      <c r="AQ857" s="158"/>
      <c r="AR857" s="14"/>
      <c r="AS857" s="2"/>
      <c r="AT857" s="2"/>
      <c r="AU857" s="15"/>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row>
    <row r="858" spans="1:81" s="140" customFormat="1">
      <c r="A858" s="142"/>
      <c r="B858" s="217"/>
      <c r="C858" s="163"/>
      <c r="D858" s="164"/>
      <c r="H858" s="165"/>
      <c r="M858" s="165"/>
      <c r="N858" s="165"/>
      <c r="AQ858" s="158"/>
      <c r="AR858" s="14"/>
      <c r="AS858" s="2"/>
      <c r="AT858" s="2"/>
      <c r="AU858" s="15"/>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row>
    <row r="859" spans="1:81" s="140" customFormat="1">
      <c r="A859" s="142"/>
      <c r="B859" s="217"/>
      <c r="C859" s="163"/>
      <c r="D859" s="164"/>
      <c r="H859" s="165"/>
      <c r="M859" s="165"/>
      <c r="N859" s="165"/>
      <c r="AQ859" s="158"/>
      <c r="AR859" s="14"/>
      <c r="AS859" s="2"/>
      <c r="AT859" s="2"/>
      <c r="AU859" s="15"/>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row>
    <row r="860" spans="1:81" s="140" customFormat="1">
      <c r="A860" s="142"/>
      <c r="B860" s="217"/>
      <c r="C860" s="163"/>
      <c r="D860" s="164"/>
      <c r="H860" s="165"/>
      <c r="M860" s="165"/>
      <c r="N860" s="165"/>
      <c r="AQ860" s="158"/>
      <c r="AR860" s="14"/>
      <c r="AS860" s="2"/>
      <c r="AT860" s="2"/>
      <c r="AU860" s="15"/>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row>
    <row r="861" spans="1:81" s="140" customFormat="1">
      <c r="A861" s="142"/>
      <c r="B861" s="217"/>
      <c r="C861" s="163"/>
      <c r="D861" s="164"/>
      <c r="H861" s="165"/>
      <c r="M861" s="165"/>
      <c r="N861" s="165"/>
      <c r="AQ861" s="158"/>
      <c r="AR861" s="14"/>
      <c r="AS861" s="2"/>
      <c r="AT861" s="2"/>
      <c r="AU861" s="15"/>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row>
    <row r="862" spans="1:81" s="140" customFormat="1">
      <c r="A862" s="142"/>
      <c r="B862" s="217"/>
      <c r="C862" s="163"/>
      <c r="D862" s="164"/>
      <c r="H862" s="165"/>
      <c r="M862" s="165"/>
      <c r="N862" s="165"/>
      <c r="AQ862" s="158"/>
      <c r="AR862" s="14"/>
      <c r="AS862" s="2"/>
      <c r="AT862" s="2"/>
      <c r="AU862" s="15"/>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row>
    <row r="863" spans="1:81" s="140" customFormat="1">
      <c r="A863" s="142"/>
      <c r="B863" s="217"/>
      <c r="C863" s="163"/>
      <c r="D863" s="164"/>
      <c r="H863" s="165"/>
      <c r="M863" s="165"/>
      <c r="N863" s="165"/>
      <c r="AQ863" s="158"/>
      <c r="AR863" s="14"/>
      <c r="AS863" s="2"/>
      <c r="AT863" s="2"/>
      <c r="AU863" s="15"/>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row>
    <row r="864" spans="1:81" s="140" customFormat="1">
      <c r="A864" s="142"/>
      <c r="B864" s="217"/>
      <c r="C864" s="163"/>
      <c r="D864" s="164"/>
      <c r="H864" s="165"/>
      <c r="M864" s="165"/>
      <c r="N864" s="165"/>
      <c r="AQ864" s="158"/>
      <c r="AR864" s="14"/>
      <c r="AS864" s="2"/>
      <c r="AT864" s="2"/>
      <c r="AU864" s="15"/>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row>
    <row r="865" spans="1:81" s="140" customFormat="1">
      <c r="A865" s="142"/>
      <c r="B865" s="217"/>
      <c r="C865" s="163"/>
      <c r="D865" s="164"/>
      <c r="H865" s="165"/>
      <c r="M865" s="165"/>
      <c r="N865" s="165"/>
      <c r="AQ865" s="158"/>
      <c r="AR865" s="14"/>
      <c r="AS865" s="2"/>
      <c r="AT865" s="2"/>
      <c r="AU865" s="15"/>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row>
    <row r="866" spans="1:81" s="140" customFormat="1">
      <c r="A866" s="142"/>
      <c r="B866" s="217"/>
      <c r="C866" s="163"/>
      <c r="D866" s="164"/>
      <c r="H866" s="165"/>
      <c r="M866" s="165"/>
      <c r="N866" s="165"/>
      <c r="AQ866" s="158"/>
      <c r="AR866" s="14"/>
      <c r="AS866" s="2"/>
      <c r="AT866" s="2"/>
      <c r="AU866" s="15"/>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row>
    <row r="867" spans="1:81" s="140" customFormat="1">
      <c r="A867" s="142"/>
      <c r="B867" s="217"/>
      <c r="C867" s="163"/>
      <c r="D867" s="164"/>
      <c r="H867" s="165"/>
      <c r="M867" s="165"/>
      <c r="N867" s="165"/>
      <c r="AQ867" s="158"/>
      <c r="AR867" s="14"/>
      <c r="AS867" s="2"/>
      <c r="AT867" s="2"/>
      <c r="AU867" s="15"/>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row>
    <row r="868" spans="1:81" s="140" customFormat="1">
      <c r="A868" s="142"/>
      <c r="B868" s="217"/>
      <c r="C868" s="163"/>
      <c r="D868" s="164"/>
      <c r="H868" s="165"/>
      <c r="M868" s="165"/>
      <c r="N868" s="165"/>
      <c r="AQ868" s="158"/>
      <c r="AR868" s="14"/>
      <c r="AS868" s="2"/>
      <c r="AT868" s="2"/>
      <c r="AU868" s="15"/>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row>
    <row r="869" spans="1:81" s="140" customFormat="1">
      <c r="A869" s="142"/>
      <c r="B869" s="217"/>
      <c r="C869" s="163"/>
      <c r="D869" s="164"/>
      <c r="H869" s="165"/>
      <c r="M869" s="165"/>
      <c r="N869" s="165"/>
      <c r="AQ869" s="158"/>
      <c r="AR869" s="14"/>
      <c r="AS869" s="2"/>
      <c r="AT869" s="2"/>
      <c r="AU869" s="15"/>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row>
    <row r="870" spans="1:81" s="140" customFormat="1">
      <c r="A870" s="142"/>
      <c r="B870" s="217"/>
      <c r="C870" s="163"/>
      <c r="D870" s="164"/>
      <c r="H870" s="165"/>
      <c r="M870" s="165"/>
      <c r="N870" s="165"/>
      <c r="AQ870" s="158"/>
      <c r="AR870" s="14"/>
      <c r="AS870" s="2"/>
      <c r="AT870" s="2"/>
      <c r="AU870" s="15"/>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row>
    <row r="871" spans="1:81" s="140" customFormat="1">
      <c r="A871" s="142"/>
      <c r="B871" s="217"/>
      <c r="C871" s="163"/>
      <c r="D871" s="164"/>
      <c r="H871" s="165"/>
      <c r="M871" s="165"/>
      <c r="N871" s="165"/>
      <c r="AQ871" s="158"/>
      <c r="AR871" s="14"/>
      <c r="AS871" s="2"/>
      <c r="AT871" s="2"/>
      <c r="AU871" s="15"/>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row>
    <row r="872" spans="1:81" s="140" customFormat="1">
      <c r="A872" s="142"/>
      <c r="B872" s="217"/>
      <c r="C872" s="163"/>
      <c r="D872" s="164"/>
      <c r="H872" s="165"/>
      <c r="M872" s="165"/>
      <c r="N872" s="165"/>
      <c r="AQ872" s="158"/>
      <c r="AR872" s="14"/>
      <c r="AS872" s="2"/>
      <c r="AT872" s="2"/>
      <c r="AU872" s="15"/>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row>
    <row r="873" spans="1:81" s="140" customFormat="1">
      <c r="A873" s="142"/>
      <c r="B873" s="217"/>
      <c r="C873" s="163"/>
      <c r="D873" s="164"/>
      <c r="H873" s="165"/>
      <c r="M873" s="165"/>
      <c r="N873" s="165"/>
      <c r="AQ873" s="158"/>
      <c r="AR873" s="14"/>
      <c r="AS873" s="2"/>
      <c r="AT873" s="2"/>
      <c r="AU873" s="15"/>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row>
    <row r="874" spans="1:81" s="140" customFormat="1">
      <c r="A874" s="142"/>
      <c r="B874" s="217"/>
      <c r="C874" s="163"/>
      <c r="D874" s="164"/>
      <c r="H874" s="165"/>
      <c r="M874" s="165"/>
      <c r="N874" s="165"/>
      <c r="AQ874" s="158"/>
      <c r="AR874" s="14"/>
      <c r="AS874" s="2"/>
      <c r="AT874" s="2"/>
      <c r="AU874" s="15"/>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row>
    <row r="875" spans="1:81" s="140" customFormat="1">
      <c r="A875" s="142"/>
      <c r="B875" s="217"/>
      <c r="C875" s="163"/>
      <c r="D875" s="164"/>
      <c r="H875" s="165"/>
      <c r="M875" s="165"/>
      <c r="N875" s="165"/>
      <c r="AQ875" s="158"/>
      <c r="AR875" s="14"/>
      <c r="AS875" s="2"/>
      <c r="AT875" s="2"/>
      <c r="AU875" s="15"/>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row>
    <row r="876" spans="1:81" s="140" customFormat="1">
      <c r="A876" s="142"/>
      <c r="B876" s="217"/>
      <c r="C876" s="163"/>
      <c r="D876" s="164"/>
      <c r="H876" s="165"/>
      <c r="M876" s="165"/>
      <c r="N876" s="165"/>
      <c r="AQ876" s="158"/>
      <c r="AR876" s="14"/>
      <c r="AS876" s="2"/>
      <c r="AT876" s="2"/>
      <c r="AU876" s="15"/>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row>
    <row r="877" spans="1:81" s="140" customFormat="1">
      <c r="A877" s="142"/>
      <c r="B877" s="217"/>
      <c r="C877" s="163"/>
      <c r="D877" s="164"/>
      <c r="H877" s="165"/>
      <c r="M877" s="165"/>
      <c r="N877" s="165"/>
      <c r="AQ877" s="158"/>
      <c r="AR877" s="14"/>
      <c r="AS877" s="2"/>
      <c r="AT877" s="2"/>
      <c r="AU877" s="15"/>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row>
    <row r="878" spans="1:81" s="140" customFormat="1">
      <c r="A878" s="142"/>
      <c r="B878" s="217"/>
      <c r="C878" s="163"/>
      <c r="D878" s="164"/>
      <c r="H878" s="165"/>
      <c r="M878" s="165"/>
      <c r="N878" s="165"/>
      <c r="AQ878" s="158"/>
      <c r="AR878" s="14"/>
      <c r="AS878" s="2"/>
      <c r="AT878" s="2"/>
      <c r="AU878" s="15"/>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row>
    <row r="879" spans="1:81" s="140" customFormat="1">
      <c r="A879" s="142"/>
      <c r="B879" s="217"/>
      <c r="C879" s="163"/>
      <c r="D879" s="164"/>
      <c r="H879" s="165"/>
      <c r="M879" s="165"/>
      <c r="N879" s="165"/>
      <c r="AQ879" s="158"/>
      <c r="AR879" s="14"/>
      <c r="AS879" s="2"/>
      <c r="AT879" s="2"/>
      <c r="AU879" s="15"/>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row>
    <row r="880" spans="1:81" s="140" customFormat="1">
      <c r="A880" s="142"/>
      <c r="B880" s="217"/>
      <c r="C880" s="163"/>
      <c r="D880" s="164"/>
      <c r="H880" s="165"/>
      <c r="M880" s="165"/>
      <c r="N880" s="165"/>
      <c r="AQ880" s="158"/>
      <c r="AR880" s="14"/>
      <c r="AS880" s="2"/>
      <c r="AT880" s="2"/>
      <c r="AU880" s="15"/>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row>
    <row r="881" spans="1:81" s="140" customFormat="1">
      <c r="A881" s="142"/>
      <c r="B881" s="217"/>
      <c r="C881" s="163"/>
      <c r="D881" s="164"/>
      <c r="H881" s="165"/>
      <c r="M881" s="165"/>
      <c r="N881" s="165"/>
      <c r="AQ881" s="158"/>
      <c r="AR881" s="14"/>
      <c r="AS881" s="2"/>
      <c r="AT881" s="2"/>
      <c r="AU881" s="15"/>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row>
    <row r="882" spans="1:81" s="140" customFormat="1">
      <c r="A882" s="142"/>
      <c r="B882" s="217"/>
      <c r="C882" s="163"/>
      <c r="D882" s="164"/>
      <c r="H882" s="165"/>
      <c r="M882" s="165"/>
      <c r="N882" s="165"/>
      <c r="AQ882" s="158"/>
      <c r="AR882" s="14"/>
      <c r="AS882" s="2"/>
      <c r="AT882" s="2"/>
      <c r="AU882" s="15"/>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row>
    <row r="883" spans="1:81" s="140" customFormat="1">
      <c r="A883" s="142"/>
      <c r="B883" s="217"/>
      <c r="C883" s="163"/>
      <c r="D883" s="164"/>
      <c r="H883" s="165"/>
      <c r="M883" s="165"/>
      <c r="N883" s="165"/>
      <c r="AQ883" s="158"/>
      <c r="AR883" s="14"/>
      <c r="AS883" s="2"/>
      <c r="AT883" s="2"/>
      <c r="AU883" s="15"/>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row>
    <row r="884" spans="1:81" s="140" customFormat="1">
      <c r="A884" s="142"/>
      <c r="B884" s="217"/>
      <c r="C884" s="163"/>
      <c r="D884" s="164"/>
      <c r="H884" s="165"/>
      <c r="M884" s="165"/>
      <c r="N884" s="165"/>
      <c r="AQ884" s="158"/>
      <c r="AR884" s="14"/>
      <c r="AS884" s="2"/>
      <c r="AT884" s="2"/>
      <c r="AU884" s="15"/>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row>
    <row r="885" spans="1:81" s="140" customFormat="1">
      <c r="A885" s="142"/>
      <c r="B885" s="217"/>
      <c r="C885" s="163"/>
      <c r="D885" s="164"/>
      <c r="H885" s="165"/>
      <c r="M885" s="165"/>
      <c r="N885" s="165"/>
      <c r="AQ885" s="158"/>
      <c r="AR885" s="14"/>
      <c r="AS885" s="2"/>
      <c r="AT885" s="2"/>
      <c r="AU885" s="15"/>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row>
    <row r="886" spans="1:81" s="140" customFormat="1">
      <c r="A886" s="142"/>
      <c r="B886" s="217"/>
      <c r="C886" s="163"/>
      <c r="D886" s="164"/>
      <c r="H886" s="165"/>
      <c r="M886" s="165"/>
      <c r="N886" s="165"/>
      <c r="AQ886" s="158"/>
      <c r="AR886" s="14"/>
      <c r="AS886" s="2"/>
      <c r="AT886" s="2"/>
      <c r="AU886" s="15"/>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row>
    <row r="887" spans="1:81" s="140" customFormat="1">
      <c r="A887" s="142"/>
      <c r="B887" s="217"/>
      <c r="C887" s="163"/>
      <c r="D887" s="164"/>
      <c r="H887" s="165"/>
      <c r="M887" s="165"/>
      <c r="N887" s="165"/>
      <c r="AQ887" s="158"/>
      <c r="AR887" s="14"/>
      <c r="AS887" s="2"/>
      <c r="AT887" s="2"/>
      <c r="AU887" s="15"/>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row>
    <row r="888" spans="1:81" s="140" customFormat="1">
      <c r="A888" s="142"/>
      <c r="B888" s="217"/>
      <c r="C888" s="163"/>
      <c r="D888" s="164"/>
      <c r="H888" s="165"/>
      <c r="M888" s="165"/>
      <c r="N888" s="165"/>
      <c r="AQ888" s="158"/>
      <c r="AR888" s="14"/>
      <c r="AS888" s="2"/>
      <c r="AT888" s="2"/>
      <c r="AU888" s="15"/>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row>
    <row r="889" spans="1:81" s="140" customFormat="1">
      <c r="A889" s="142"/>
      <c r="B889" s="217"/>
      <c r="C889" s="163"/>
      <c r="D889" s="164"/>
      <c r="H889" s="165"/>
      <c r="M889" s="165"/>
      <c r="N889" s="165"/>
      <c r="AQ889" s="158"/>
      <c r="AR889" s="14"/>
      <c r="AS889" s="2"/>
      <c r="AT889" s="2"/>
      <c r="AU889" s="15"/>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row>
    <row r="890" spans="1:81" s="140" customFormat="1">
      <c r="A890" s="142"/>
      <c r="B890" s="217"/>
      <c r="C890" s="163"/>
      <c r="D890" s="164"/>
      <c r="H890" s="165"/>
      <c r="M890" s="165"/>
      <c r="N890" s="165"/>
      <c r="AQ890" s="158"/>
      <c r="AR890" s="14"/>
      <c r="AS890" s="2"/>
      <c r="AT890" s="2"/>
      <c r="AU890" s="15"/>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row>
    <row r="891" spans="1:81" s="140" customFormat="1">
      <c r="A891" s="142"/>
      <c r="B891" s="217"/>
      <c r="C891" s="163"/>
      <c r="D891" s="164"/>
      <c r="H891" s="165"/>
      <c r="M891" s="165"/>
      <c r="N891" s="165"/>
      <c r="AQ891" s="158"/>
      <c r="AR891" s="14"/>
      <c r="AS891" s="2"/>
      <c r="AT891" s="2"/>
      <c r="AU891" s="15"/>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row>
    <row r="892" spans="1:81" s="140" customFormat="1">
      <c r="A892" s="142"/>
      <c r="B892" s="217"/>
      <c r="C892" s="163"/>
      <c r="D892" s="164"/>
      <c r="H892" s="165"/>
      <c r="M892" s="165"/>
      <c r="N892" s="165"/>
      <c r="AQ892" s="158"/>
      <c r="AR892" s="14"/>
      <c r="AS892" s="2"/>
      <c r="AT892" s="2"/>
      <c r="AU892" s="15"/>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row>
    <row r="893" spans="1:81" s="140" customFormat="1">
      <c r="A893" s="142"/>
      <c r="B893" s="217"/>
      <c r="C893" s="163"/>
      <c r="D893" s="164"/>
      <c r="H893" s="165"/>
      <c r="M893" s="165"/>
      <c r="N893" s="165"/>
      <c r="AQ893" s="158"/>
      <c r="AR893" s="14"/>
      <c r="AS893" s="2"/>
      <c r="AT893" s="2"/>
      <c r="AU893" s="15"/>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row>
    <row r="894" spans="1:81" s="140" customFormat="1">
      <c r="A894" s="142"/>
      <c r="B894" s="217"/>
      <c r="C894" s="163"/>
      <c r="D894" s="164"/>
      <c r="H894" s="165"/>
      <c r="M894" s="165"/>
      <c r="N894" s="165"/>
      <c r="AQ894" s="158"/>
      <c r="AR894" s="14"/>
      <c r="AS894" s="2"/>
      <c r="AT894" s="2"/>
      <c r="AU894" s="15"/>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row>
    <row r="895" spans="1:81" s="140" customFormat="1">
      <c r="A895" s="142"/>
      <c r="B895" s="217"/>
      <c r="C895" s="163"/>
      <c r="D895" s="164"/>
      <c r="H895" s="165"/>
      <c r="M895" s="165"/>
      <c r="N895" s="165"/>
      <c r="AQ895" s="158"/>
      <c r="AR895" s="14"/>
      <c r="AS895" s="2"/>
      <c r="AT895" s="2"/>
      <c r="AU895" s="15"/>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row>
    <row r="896" spans="1:81" s="140" customFormat="1">
      <c r="A896" s="142"/>
      <c r="B896" s="217"/>
      <c r="C896" s="163"/>
      <c r="D896" s="164"/>
      <c r="H896" s="165"/>
      <c r="M896" s="165"/>
      <c r="N896" s="165"/>
      <c r="AQ896" s="158"/>
      <c r="AR896" s="14"/>
      <c r="AS896" s="2"/>
      <c r="AT896" s="2"/>
      <c r="AU896" s="15"/>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row>
    <row r="897" spans="1:81" s="140" customFormat="1">
      <c r="A897" s="142"/>
      <c r="B897" s="217"/>
      <c r="C897" s="163"/>
      <c r="D897" s="164"/>
      <c r="H897" s="165"/>
      <c r="M897" s="165"/>
      <c r="N897" s="165"/>
      <c r="AQ897" s="158"/>
      <c r="AR897" s="14"/>
      <c r="AS897" s="2"/>
      <c r="AT897" s="2"/>
      <c r="AU897" s="15"/>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row>
    <row r="898" spans="1:81" s="140" customFormat="1">
      <c r="A898" s="142"/>
      <c r="B898" s="217"/>
      <c r="C898" s="163"/>
      <c r="D898" s="164"/>
      <c r="H898" s="165"/>
      <c r="M898" s="165"/>
      <c r="N898" s="165"/>
      <c r="AQ898" s="158"/>
      <c r="AR898" s="14"/>
      <c r="AS898" s="2"/>
      <c r="AT898" s="2"/>
      <c r="AU898" s="15"/>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row>
    <row r="899" spans="1:81" s="140" customFormat="1">
      <c r="A899" s="142"/>
      <c r="B899" s="217"/>
      <c r="C899" s="163"/>
      <c r="D899" s="164"/>
      <c r="H899" s="165"/>
      <c r="M899" s="165"/>
      <c r="N899" s="165"/>
      <c r="AQ899" s="158"/>
      <c r="AR899" s="14"/>
      <c r="AS899" s="2"/>
      <c r="AT899" s="2"/>
      <c r="AU899" s="15"/>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row>
    <row r="900" spans="1:81" s="140" customFormat="1">
      <c r="A900" s="142"/>
      <c r="B900" s="217"/>
      <c r="C900" s="163"/>
      <c r="D900" s="164"/>
      <c r="H900" s="165"/>
      <c r="M900" s="165"/>
      <c r="N900" s="165"/>
      <c r="AQ900" s="158"/>
      <c r="AR900" s="14"/>
      <c r="AS900" s="2"/>
      <c r="AT900" s="2"/>
      <c r="AU900" s="15"/>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row>
    <row r="901" spans="1:81" s="140" customFormat="1">
      <c r="A901" s="142"/>
      <c r="B901" s="217"/>
      <c r="C901" s="163"/>
      <c r="D901" s="164"/>
      <c r="H901" s="165"/>
      <c r="M901" s="165"/>
      <c r="N901" s="165"/>
      <c r="AQ901" s="158"/>
      <c r="AR901" s="14"/>
      <c r="AS901" s="2"/>
      <c r="AT901" s="2"/>
      <c r="AU901" s="15"/>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row>
    <row r="902" spans="1:81" s="140" customFormat="1">
      <c r="A902" s="142"/>
      <c r="B902" s="217"/>
      <c r="C902" s="163"/>
      <c r="D902" s="164"/>
      <c r="H902" s="165"/>
      <c r="M902" s="165"/>
      <c r="N902" s="165"/>
      <c r="AQ902" s="158"/>
      <c r="AR902" s="14"/>
      <c r="AS902" s="2"/>
      <c r="AT902" s="2"/>
      <c r="AU902" s="15"/>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row>
    <row r="903" spans="1:81" s="140" customFormat="1">
      <c r="A903" s="142"/>
      <c r="B903" s="217"/>
      <c r="C903" s="163"/>
      <c r="D903" s="164"/>
      <c r="H903" s="165"/>
      <c r="M903" s="165"/>
      <c r="N903" s="165"/>
      <c r="AQ903" s="158"/>
      <c r="AR903" s="14"/>
      <c r="AS903" s="2"/>
      <c r="AT903" s="2"/>
      <c r="AU903" s="15"/>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row>
    <row r="904" spans="1:81" s="140" customFormat="1">
      <c r="A904" s="142"/>
      <c r="B904" s="217"/>
      <c r="C904" s="163"/>
      <c r="D904" s="164"/>
      <c r="H904" s="165"/>
      <c r="M904" s="165"/>
      <c r="N904" s="165"/>
      <c r="AQ904" s="158"/>
      <c r="AR904" s="14"/>
      <c r="AS904" s="2"/>
      <c r="AT904" s="2"/>
      <c r="AU904" s="15"/>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row>
    <row r="905" spans="1:81" s="140" customFormat="1">
      <c r="A905" s="142"/>
      <c r="B905" s="217"/>
      <c r="C905" s="163"/>
      <c r="D905" s="164"/>
      <c r="H905" s="165"/>
      <c r="M905" s="165"/>
      <c r="N905" s="165"/>
      <c r="AQ905" s="158"/>
      <c r="AR905" s="14"/>
      <c r="AS905" s="2"/>
      <c r="AT905" s="2"/>
      <c r="AU905" s="15"/>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row>
    <row r="906" spans="1:81" s="140" customFormat="1">
      <c r="A906" s="142"/>
      <c r="B906" s="217"/>
      <c r="C906" s="163"/>
      <c r="D906" s="164"/>
      <c r="H906" s="165"/>
      <c r="M906" s="165"/>
      <c r="N906" s="165"/>
      <c r="AQ906" s="158"/>
      <c r="AR906" s="14"/>
      <c r="AS906" s="2"/>
      <c r="AT906" s="2"/>
      <c r="AU906" s="15"/>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row>
    <row r="907" spans="1:81" s="140" customFormat="1">
      <c r="A907" s="142"/>
      <c r="B907" s="217"/>
      <c r="C907" s="163"/>
      <c r="D907" s="164"/>
      <c r="H907" s="165"/>
      <c r="M907" s="165"/>
      <c r="N907" s="165"/>
      <c r="AQ907" s="158"/>
      <c r="AR907" s="14"/>
      <c r="AS907" s="2"/>
      <c r="AT907" s="2"/>
      <c r="AU907" s="15"/>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row>
    <row r="908" spans="1:81" s="140" customFormat="1">
      <c r="A908" s="142"/>
      <c r="B908" s="217"/>
      <c r="C908" s="163"/>
      <c r="D908" s="164"/>
      <c r="H908" s="165"/>
      <c r="M908" s="165"/>
      <c r="N908" s="165"/>
      <c r="AQ908" s="158"/>
      <c r="AR908" s="14"/>
      <c r="AS908" s="2"/>
      <c r="AT908" s="2"/>
      <c r="AU908" s="15"/>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row>
    <row r="909" spans="1:81" s="140" customFormat="1">
      <c r="A909" s="142"/>
      <c r="B909" s="217"/>
      <c r="C909" s="163"/>
      <c r="D909" s="164"/>
      <c r="H909" s="165"/>
      <c r="M909" s="165"/>
      <c r="N909" s="165"/>
      <c r="AQ909" s="158"/>
      <c r="AR909" s="14"/>
      <c r="AS909" s="2"/>
      <c r="AT909" s="2"/>
      <c r="AU909" s="15"/>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row>
    <row r="910" spans="1:81" s="140" customFormat="1">
      <c r="A910" s="142"/>
      <c r="B910" s="217"/>
      <c r="C910" s="163"/>
      <c r="D910" s="164"/>
      <c r="H910" s="165"/>
      <c r="M910" s="165"/>
      <c r="N910" s="165"/>
      <c r="AQ910" s="158"/>
      <c r="AR910" s="14"/>
      <c r="AS910" s="2"/>
      <c r="AT910" s="2"/>
      <c r="AU910" s="15"/>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row>
    <row r="911" spans="1:81" s="140" customFormat="1">
      <c r="A911" s="142"/>
      <c r="B911" s="217"/>
      <c r="C911" s="163"/>
      <c r="D911" s="164"/>
      <c r="H911" s="165"/>
      <c r="M911" s="165"/>
      <c r="N911" s="165"/>
      <c r="AQ911" s="158"/>
      <c r="AR911" s="14"/>
      <c r="AS911" s="2"/>
      <c r="AT911" s="2"/>
      <c r="AU911" s="15"/>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row>
    <row r="912" spans="1:81" s="140" customFormat="1">
      <c r="A912" s="142"/>
      <c r="B912" s="217"/>
      <c r="C912" s="163"/>
      <c r="D912" s="164"/>
      <c r="H912" s="165"/>
      <c r="M912" s="165"/>
      <c r="N912" s="165"/>
      <c r="AQ912" s="158"/>
      <c r="AR912" s="14"/>
      <c r="AS912" s="2"/>
      <c r="AT912" s="2"/>
      <c r="AU912" s="15"/>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row>
    <row r="913" spans="1:81" s="140" customFormat="1">
      <c r="A913" s="142"/>
      <c r="B913" s="217"/>
      <c r="C913" s="163"/>
      <c r="D913" s="164"/>
      <c r="H913" s="165"/>
      <c r="M913" s="165"/>
      <c r="N913" s="165"/>
      <c r="AQ913" s="158"/>
      <c r="AR913" s="14"/>
      <c r="AS913" s="2"/>
      <c r="AT913" s="2"/>
      <c r="AU913" s="15"/>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row>
    <row r="914" spans="1:81" s="140" customFormat="1">
      <c r="A914" s="142"/>
      <c r="B914" s="217"/>
      <c r="C914" s="163"/>
      <c r="D914" s="164"/>
      <c r="H914" s="165"/>
      <c r="M914" s="165"/>
      <c r="N914" s="165"/>
      <c r="AQ914" s="158"/>
      <c r="AR914" s="14"/>
      <c r="AS914" s="2"/>
      <c r="AT914" s="2"/>
      <c r="AU914" s="15"/>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row>
    <row r="915" spans="1:81" s="140" customFormat="1">
      <c r="A915" s="142"/>
      <c r="B915" s="217"/>
      <c r="C915" s="163"/>
      <c r="D915" s="164"/>
      <c r="H915" s="165"/>
      <c r="M915" s="165"/>
      <c r="N915" s="165"/>
      <c r="AQ915" s="158"/>
      <c r="AR915" s="14"/>
      <c r="AS915" s="2"/>
      <c r="AT915" s="2"/>
      <c r="AU915" s="15"/>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row>
    <row r="916" spans="1:81" s="140" customFormat="1">
      <c r="A916" s="142"/>
      <c r="B916" s="217"/>
      <c r="C916" s="163"/>
      <c r="D916" s="164"/>
      <c r="H916" s="165"/>
      <c r="M916" s="165"/>
      <c r="N916" s="165"/>
      <c r="AQ916" s="158"/>
      <c r="AR916" s="14"/>
      <c r="AS916" s="2"/>
      <c r="AT916" s="2"/>
      <c r="AU916" s="15"/>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row>
    <row r="917" spans="1:81" s="140" customFormat="1">
      <c r="A917" s="142"/>
      <c r="B917" s="217"/>
      <c r="C917" s="163"/>
      <c r="D917" s="164"/>
      <c r="H917" s="165"/>
      <c r="M917" s="165"/>
      <c r="N917" s="165"/>
      <c r="AQ917" s="158"/>
      <c r="AR917" s="14"/>
      <c r="AS917" s="2"/>
      <c r="AT917" s="2"/>
      <c r="AU917" s="15"/>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row>
    <row r="918" spans="1:81" s="140" customFormat="1">
      <c r="A918" s="142"/>
      <c r="B918" s="217"/>
      <c r="C918" s="163"/>
      <c r="D918" s="164"/>
      <c r="H918" s="165"/>
      <c r="M918" s="165"/>
      <c r="N918" s="165"/>
      <c r="AQ918" s="158"/>
      <c r="AR918" s="14"/>
      <c r="AS918" s="2"/>
      <c r="AT918" s="2"/>
      <c r="AU918" s="15"/>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row>
    <row r="919" spans="1:81" s="140" customFormat="1">
      <c r="A919" s="142"/>
      <c r="B919" s="217"/>
      <c r="C919" s="163"/>
      <c r="D919" s="164"/>
      <c r="H919" s="165"/>
      <c r="M919" s="165"/>
      <c r="N919" s="165"/>
      <c r="AQ919" s="158"/>
      <c r="AR919" s="14"/>
      <c r="AS919" s="2"/>
      <c r="AT919" s="2"/>
      <c r="AU919" s="15"/>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row>
    <row r="920" spans="1:81" s="140" customFormat="1">
      <c r="A920" s="142"/>
      <c r="B920" s="217"/>
      <c r="C920" s="163"/>
      <c r="D920" s="164"/>
      <c r="H920" s="165"/>
      <c r="M920" s="165"/>
      <c r="N920" s="165"/>
      <c r="AQ920" s="158"/>
      <c r="AR920" s="14"/>
      <c r="AS920" s="2"/>
      <c r="AT920" s="2"/>
      <c r="AU920" s="15"/>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row>
    <row r="921" spans="1:81" s="140" customFormat="1">
      <c r="A921" s="142"/>
      <c r="B921" s="217"/>
      <c r="C921" s="163"/>
      <c r="D921" s="164"/>
      <c r="H921" s="165"/>
      <c r="M921" s="165"/>
      <c r="N921" s="165"/>
      <c r="AQ921" s="158"/>
      <c r="AR921" s="14"/>
      <c r="AS921" s="2"/>
      <c r="AT921" s="2"/>
      <c r="AU921" s="15"/>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row>
    <row r="922" spans="1:81" s="140" customFormat="1">
      <c r="A922" s="142"/>
      <c r="B922" s="217"/>
      <c r="C922" s="163"/>
      <c r="D922" s="164"/>
      <c r="H922" s="165"/>
      <c r="M922" s="165"/>
      <c r="N922" s="165"/>
      <c r="AQ922" s="158"/>
      <c r="AR922" s="14"/>
      <c r="AS922" s="2"/>
      <c r="AT922" s="2"/>
      <c r="AU922" s="15"/>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row>
    <row r="923" spans="1:81" s="140" customFormat="1">
      <c r="A923" s="142"/>
      <c r="B923" s="217"/>
      <c r="C923" s="163"/>
      <c r="D923" s="164"/>
      <c r="H923" s="165"/>
      <c r="M923" s="165"/>
      <c r="N923" s="165"/>
      <c r="AQ923" s="158"/>
      <c r="AR923" s="14"/>
      <c r="AS923" s="2"/>
      <c r="AT923" s="2"/>
      <c r="AU923" s="15"/>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row>
    <row r="924" spans="1:81" s="140" customFormat="1">
      <c r="A924" s="142"/>
      <c r="B924" s="217"/>
      <c r="C924" s="163"/>
      <c r="D924" s="164"/>
      <c r="H924" s="165"/>
      <c r="M924" s="165"/>
      <c r="N924" s="165"/>
      <c r="AQ924" s="158"/>
      <c r="AR924" s="14"/>
      <c r="AS924" s="2"/>
      <c r="AT924" s="2"/>
      <c r="AU924" s="15"/>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row>
    <row r="925" spans="1:81" s="140" customFormat="1">
      <c r="A925" s="142"/>
      <c r="B925" s="217"/>
      <c r="C925" s="163"/>
      <c r="D925" s="164"/>
      <c r="H925" s="165"/>
      <c r="M925" s="165"/>
      <c r="N925" s="165"/>
      <c r="AQ925" s="158"/>
      <c r="AR925" s="14"/>
      <c r="AS925" s="2"/>
      <c r="AT925" s="2"/>
      <c r="AU925" s="15"/>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row>
    <row r="926" spans="1:81" s="140" customFormat="1">
      <c r="A926" s="142"/>
      <c r="B926" s="217"/>
      <c r="C926" s="163"/>
      <c r="D926" s="164"/>
      <c r="H926" s="165"/>
      <c r="M926" s="165"/>
      <c r="N926" s="165"/>
      <c r="AQ926" s="158"/>
      <c r="AR926" s="14"/>
      <c r="AS926" s="2"/>
      <c r="AT926" s="2"/>
      <c r="AU926" s="15"/>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row>
    <row r="927" spans="1:81" s="140" customFormat="1">
      <c r="A927" s="142"/>
      <c r="B927" s="217"/>
      <c r="C927" s="163"/>
      <c r="D927" s="164"/>
      <c r="H927" s="165"/>
      <c r="M927" s="165"/>
      <c r="N927" s="165"/>
      <c r="AQ927" s="158"/>
      <c r="AR927" s="14"/>
      <c r="AS927" s="2"/>
      <c r="AT927" s="2"/>
      <c r="AU927" s="15"/>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row>
    <row r="928" spans="1:81" s="140" customFormat="1">
      <c r="A928" s="142"/>
      <c r="B928" s="217"/>
      <c r="C928" s="163"/>
      <c r="D928" s="164"/>
      <c r="H928" s="165"/>
      <c r="M928" s="165"/>
      <c r="N928" s="165"/>
      <c r="AQ928" s="158"/>
      <c r="AR928" s="14"/>
      <c r="AS928" s="2"/>
      <c r="AT928" s="2"/>
      <c r="AU928" s="15"/>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row>
    <row r="929" spans="1:81" s="140" customFormat="1">
      <c r="A929" s="142"/>
      <c r="B929" s="217"/>
      <c r="C929" s="163"/>
      <c r="D929" s="164"/>
      <c r="H929" s="165"/>
      <c r="M929" s="165"/>
      <c r="N929" s="165"/>
      <c r="AQ929" s="158"/>
      <c r="AR929" s="14"/>
      <c r="AS929" s="2"/>
      <c r="AT929" s="2"/>
      <c r="AU929" s="15"/>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row>
    <row r="930" spans="1:81" s="140" customFormat="1">
      <c r="A930" s="142"/>
      <c r="B930" s="217"/>
      <c r="C930" s="163"/>
      <c r="D930" s="164"/>
      <c r="H930" s="165"/>
      <c r="M930" s="165"/>
      <c r="N930" s="165"/>
      <c r="AQ930" s="158"/>
      <c r="AR930" s="14"/>
      <c r="AS930" s="2"/>
      <c r="AT930" s="2"/>
      <c r="AU930" s="15"/>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row>
    <row r="931" spans="1:81" s="140" customFormat="1">
      <c r="A931" s="142"/>
      <c r="B931" s="217"/>
      <c r="C931" s="163"/>
      <c r="D931" s="164"/>
      <c r="H931" s="165"/>
      <c r="M931" s="165"/>
      <c r="N931" s="165"/>
      <c r="AQ931" s="158"/>
      <c r="AR931" s="14"/>
      <c r="AS931" s="2"/>
      <c r="AT931" s="2"/>
      <c r="AU931" s="15"/>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row>
    <row r="932" spans="1:81" s="140" customFormat="1">
      <c r="A932" s="142"/>
      <c r="B932" s="217"/>
      <c r="C932" s="163"/>
      <c r="D932" s="164"/>
      <c r="H932" s="165"/>
      <c r="M932" s="165"/>
      <c r="N932" s="165"/>
      <c r="AQ932" s="158"/>
      <c r="AR932" s="14"/>
      <c r="AS932" s="2"/>
      <c r="AT932" s="2"/>
      <c r="AU932" s="15"/>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row>
    <row r="933" spans="1:81" s="140" customFormat="1">
      <c r="A933" s="142"/>
      <c r="B933" s="217"/>
      <c r="C933" s="163"/>
      <c r="D933" s="164"/>
      <c r="H933" s="165"/>
      <c r="M933" s="165"/>
      <c r="N933" s="165"/>
      <c r="AQ933" s="158"/>
      <c r="AR933" s="14"/>
      <c r="AS933" s="2"/>
      <c r="AT933" s="2"/>
      <c r="AU933" s="15"/>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row>
    <row r="934" spans="1:81" s="140" customFormat="1">
      <c r="A934" s="142"/>
      <c r="B934" s="217"/>
      <c r="C934" s="163"/>
      <c r="D934" s="164"/>
      <c r="H934" s="165"/>
      <c r="M934" s="165"/>
      <c r="N934" s="165"/>
      <c r="AQ934" s="158"/>
      <c r="AR934" s="14"/>
      <c r="AS934" s="2"/>
      <c r="AT934" s="2"/>
      <c r="AU934" s="15"/>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row>
    <row r="935" spans="1:81" s="140" customFormat="1">
      <c r="A935" s="142"/>
      <c r="B935" s="217"/>
      <c r="C935" s="163"/>
      <c r="D935" s="164"/>
      <c r="H935" s="165"/>
      <c r="M935" s="165"/>
      <c r="N935" s="165"/>
      <c r="AQ935" s="158"/>
      <c r="AR935" s="14"/>
      <c r="AS935" s="2"/>
      <c r="AT935" s="2"/>
      <c r="AU935" s="15"/>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row>
    <row r="936" spans="1:81" s="140" customFormat="1">
      <c r="A936" s="142"/>
      <c r="B936" s="217"/>
      <c r="C936" s="163"/>
      <c r="D936" s="164"/>
      <c r="H936" s="165"/>
      <c r="M936" s="165"/>
      <c r="N936" s="165"/>
      <c r="AQ936" s="158"/>
      <c r="AR936" s="14"/>
      <c r="AS936" s="2"/>
      <c r="AT936" s="2"/>
      <c r="AU936" s="15"/>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row>
    <row r="937" spans="1:81" s="140" customFormat="1">
      <c r="A937" s="142"/>
      <c r="B937" s="217"/>
      <c r="C937" s="163"/>
      <c r="D937" s="164"/>
      <c r="H937" s="165"/>
      <c r="M937" s="165"/>
      <c r="N937" s="165"/>
      <c r="AQ937" s="158"/>
      <c r="AR937" s="14"/>
      <c r="AS937" s="2"/>
      <c r="AT937" s="2"/>
      <c r="AU937" s="15"/>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row>
    <row r="938" spans="1:81" s="140" customFormat="1">
      <c r="A938" s="142"/>
      <c r="B938" s="217"/>
      <c r="C938" s="163"/>
      <c r="D938" s="164"/>
      <c r="H938" s="165"/>
      <c r="M938" s="165"/>
      <c r="N938" s="165"/>
      <c r="AQ938" s="158"/>
      <c r="AR938" s="14"/>
      <c r="AS938" s="2"/>
      <c r="AT938" s="2"/>
      <c r="AU938" s="15"/>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row>
    <row r="939" spans="1:81" s="140" customFormat="1">
      <c r="A939" s="142"/>
      <c r="B939" s="217"/>
      <c r="C939" s="163"/>
      <c r="D939" s="164"/>
      <c r="H939" s="165"/>
      <c r="M939" s="165"/>
      <c r="N939" s="165"/>
      <c r="AQ939" s="158"/>
      <c r="AR939" s="14"/>
      <c r="AS939" s="2"/>
      <c r="AT939" s="2"/>
      <c r="AU939" s="15"/>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row>
    <row r="940" spans="1:81" s="140" customFormat="1">
      <c r="A940" s="142"/>
      <c r="B940" s="217"/>
      <c r="C940" s="163"/>
      <c r="D940" s="164"/>
      <c r="H940" s="165"/>
      <c r="M940" s="165"/>
      <c r="N940" s="165"/>
      <c r="AQ940" s="158"/>
      <c r="AR940" s="14"/>
      <c r="AS940" s="2"/>
      <c r="AT940" s="2"/>
      <c r="AU940" s="15"/>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row>
    <row r="941" spans="1:81" s="140" customFormat="1">
      <c r="A941" s="142"/>
      <c r="B941" s="217"/>
      <c r="C941" s="163"/>
      <c r="D941" s="164"/>
      <c r="H941" s="165"/>
      <c r="M941" s="165"/>
      <c r="N941" s="165"/>
      <c r="AQ941" s="158"/>
      <c r="AR941" s="14"/>
      <c r="AS941" s="2"/>
      <c r="AT941" s="2"/>
      <c r="AU941" s="15"/>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row>
    <row r="942" spans="1:81" s="140" customFormat="1">
      <c r="A942" s="142"/>
      <c r="B942" s="217"/>
      <c r="C942" s="163"/>
      <c r="D942" s="164"/>
      <c r="H942" s="165"/>
      <c r="M942" s="165"/>
      <c r="N942" s="165"/>
      <c r="AQ942" s="158"/>
      <c r="AR942" s="14"/>
      <c r="AS942" s="2"/>
      <c r="AT942" s="2"/>
      <c r="AU942" s="15"/>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row>
    <row r="943" spans="1:81" s="140" customFormat="1">
      <c r="A943" s="142"/>
      <c r="B943" s="217"/>
      <c r="C943" s="163"/>
      <c r="D943" s="164"/>
      <c r="H943" s="165"/>
      <c r="M943" s="165"/>
      <c r="N943" s="165"/>
      <c r="AQ943" s="158"/>
      <c r="AR943" s="14"/>
      <c r="AS943" s="2"/>
      <c r="AT943" s="2"/>
      <c r="AU943" s="15"/>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row>
    <row r="944" spans="1:81" s="140" customFormat="1">
      <c r="A944" s="142"/>
      <c r="B944" s="217"/>
      <c r="C944" s="163"/>
      <c r="D944" s="164"/>
      <c r="H944" s="165"/>
      <c r="M944" s="165"/>
      <c r="N944" s="165"/>
      <c r="AQ944" s="158"/>
      <c r="AR944" s="14"/>
      <c r="AS944" s="2"/>
      <c r="AT944" s="2"/>
      <c r="AU944" s="15"/>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row>
    <row r="945" spans="1:81" s="140" customFormat="1">
      <c r="A945" s="142"/>
      <c r="B945" s="217"/>
      <c r="C945" s="163"/>
      <c r="D945" s="164"/>
      <c r="H945" s="165"/>
      <c r="M945" s="165"/>
      <c r="N945" s="165"/>
      <c r="AQ945" s="158"/>
      <c r="AR945" s="14"/>
      <c r="AS945" s="2"/>
      <c r="AT945" s="2"/>
      <c r="AU945" s="15"/>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row>
    <row r="946" spans="1:81" s="140" customFormat="1">
      <c r="A946" s="142"/>
      <c r="B946" s="217"/>
      <c r="C946" s="163"/>
      <c r="D946" s="164"/>
      <c r="H946" s="165"/>
      <c r="M946" s="165"/>
      <c r="N946" s="165"/>
      <c r="AQ946" s="158"/>
      <c r="AR946" s="14"/>
      <c r="AS946" s="2"/>
      <c r="AT946" s="2"/>
      <c r="AU946" s="15"/>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row>
    <row r="947" spans="1:81" s="140" customFormat="1">
      <c r="A947" s="142"/>
      <c r="B947" s="217"/>
      <c r="C947" s="163"/>
      <c r="D947" s="164"/>
      <c r="H947" s="165"/>
      <c r="M947" s="165"/>
      <c r="N947" s="165"/>
      <c r="AQ947" s="158"/>
      <c r="AR947" s="14"/>
      <c r="AS947" s="2"/>
      <c r="AT947" s="2"/>
      <c r="AU947" s="15"/>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row>
    <row r="948" spans="1:81" s="140" customFormat="1">
      <c r="A948" s="142"/>
      <c r="B948" s="217"/>
      <c r="C948" s="163"/>
      <c r="D948" s="164"/>
      <c r="H948" s="165"/>
      <c r="M948" s="165"/>
      <c r="N948" s="165"/>
      <c r="AQ948" s="158"/>
      <c r="AR948" s="14"/>
      <c r="AS948" s="2"/>
      <c r="AT948" s="2"/>
      <c r="AU948" s="15"/>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row>
    <row r="949" spans="1:81" s="140" customFormat="1">
      <c r="A949" s="142"/>
      <c r="B949" s="217"/>
      <c r="C949" s="163"/>
      <c r="D949" s="164"/>
      <c r="H949" s="165"/>
      <c r="M949" s="165"/>
      <c r="N949" s="165"/>
      <c r="AQ949" s="158"/>
      <c r="AR949" s="14"/>
      <c r="AS949" s="2"/>
      <c r="AT949" s="2"/>
      <c r="AU949" s="15"/>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row>
    <row r="950" spans="1:81" s="140" customFormat="1">
      <c r="A950" s="142"/>
      <c r="B950" s="217"/>
      <c r="C950" s="163"/>
      <c r="D950" s="164"/>
      <c r="H950" s="165"/>
      <c r="M950" s="165"/>
      <c r="N950" s="165"/>
      <c r="AQ950" s="158"/>
      <c r="AR950" s="14"/>
      <c r="AS950" s="2"/>
      <c r="AT950" s="2"/>
      <c r="AU950" s="15"/>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row>
    <row r="951" spans="1:81" s="140" customFormat="1">
      <c r="A951" s="142"/>
      <c r="B951" s="217"/>
      <c r="C951" s="163"/>
      <c r="D951" s="164"/>
      <c r="H951" s="165"/>
      <c r="M951" s="165"/>
      <c r="N951" s="165"/>
      <c r="AQ951" s="158"/>
      <c r="AR951" s="14"/>
      <c r="AS951" s="2"/>
      <c r="AT951" s="2"/>
      <c r="AU951" s="15"/>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row>
    <row r="952" spans="1:81" s="140" customFormat="1">
      <c r="A952" s="142"/>
      <c r="B952" s="217"/>
      <c r="C952" s="163"/>
      <c r="D952" s="164"/>
      <c r="H952" s="165"/>
      <c r="M952" s="165"/>
      <c r="N952" s="165"/>
      <c r="AQ952" s="158"/>
      <c r="AR952" s="14"/>
      <c r="AS952" s="2"/>
      <c r="AT952" s="2"/>
      <c r="AU952" s="15"/>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row>
    <row r="953" spans="1:81" s="140" customFormat="1">
      <c r="A953" s="142"/>
      <c r="B953" s="217"/>
      <c r="C953" s="163"/>
      <c r="D953" s="164"/>
      <c r="H953" s="165"/>
      <c r="M953" s="165"/>
      <c r="N953" s="165"/>
      <c r="AQ953" s="158"/>
      <c r="AR953" s="14"/>
      <c r="AS953" s="2"/>
      <c r="AT953" s="2"/>
      <c r="AU953" s="15"/>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row>
    <row r="954" spans="1:81" s="140" customFormat="1">
      <c r="A954" s="142"/>
      <c r="B954" s="217"/>
      <c r="C954" s="163"/>
      <c r="D954" s="164"/>
      <c r="H954" s="165"/>
      <c r="M954" s="165"/>
      <c r="N954" s="165"/>
      <c r="AQ954" s="158"/>
      <c r="AR954" s="14"/>
      <c r="AS954" s="2"/>
      <c r="AT954" s="2"/>
      <c r="AU954" s="15"/>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row>
    <row r="955" spans="1:81" s="140" customFormat="1">
      <c r="A955" s="142"/>
      <c r="B955" s="217"/>
      <c r="C955" s="163"/>
      <c r="D955" s="164"/>
      <c r="H955" s="165"/>
      <c r="M955" s="165"/>
      <c r="N955" s="165"/>
      <c r="AQ955" s="158"/>
      <c r="AR955" s="14"/>
      <c r="AS955" s="2"/>
      <c r="AT955" s="2"/>
      <c r="AU955" s="15"/>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row>
    <row r="956" spans="1:81" s="140" customFormat="1">
      <c r="A956" s="142"/>
      <c r="B956" s="217"/>
      <c r="C956" s="163"/>
      <c r="D956" s="164"/>
      <c r="H956" s="165"/>
      <c r="M956" s="165"/>
      <c r="N956" s="165"/>
      <c r="AQ956" s="158"/>
      <c r="AR956" s="14"/>
      <c r="AS956" s="2"/>
      <c r="AT956" s="2"/>
      <c r="AU956" s="15"/>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row>
    <row r="957" spans="1:81" s="140" customFormat="1">
      <c r="A957" s="142"/>
      <c r="B957" s="217"/>
      <c r="C957" s="163"/>
      <c r="D957" s="164"/>
      <c r="H957" s="165"/>
      <c r="M957" s="165"/>
      <c r="N957" s="165"/>
      <c r="AQ957" s="158"/>
      <c r="AR957" s="14"/>
      <c r="AS957" s="2"/>
      <c r="AT957" s="2"/>
      <c r="AU957" s="15"/>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row>
    <row r="958" spans="1:81" s="140" customFormat="1">
      <c r="A958" s="142"/>
      <c r="B958" s="217"/>
      <c r="C958" s="163"/>
      <c r="D958" s="164"/>
      <c r="H958" s="165"/>
      <c r="M958" s="165"/>
      <c r="N958" s="165"/>
      <c r="AQ958" s="158"/>
      <c r="AR958" s="14"/>
      <c r="AS958" s="2"/>
      <c r="AT958" s="2"/>
      <c r="AU958" s="15"/>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row>
    <row r="959" spans="1:81" s="140" customFormat="1">
      <c r="A959" s="142"/>
      <c r="B959" s="217"/>
      <c r="C959" s="163"/>
      <c r="D959" s="164"/>
      <c r="H959" s="165"/>
      <c r="M959" s="165"/>
      <c r="N959" s="165"/>
      <c r="AQ959" s="158"/>
      <c r="AR959" s="14"/>
      <c r="AS959" s="2"/>
      <c r="AT959" s="2"/>
      <c r="AU959" s="15"/>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row>
    <row r="960" spans="1:81" s="140" customFormat="1">
      <c r="A960" s="142"/>
      <c r="B960" s="217"/>
      <c r="C960" s="163"/>
      <c r="D960" s="164"/>
      <c r="H960" s="165"/>
      <c r="M960" s="165"/>
      <c r="N960" s="165"/>
      <c r="AQ960" s="158"/>
      <c r="AR960" s="14"/>
      <c r="AS960" s="2"/>
      <c r="AT960" s="2"/>
      <c r="AU960" s="15"/>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row>
    <row r="961" spans="1:81" s="140" customFormat="1">
      <c r="A961" s="142"/>
      <c r="B961" s="217"/>
      <c r="C961" s="163"/>
      <c r="D961" s="164"/>
      <c r="H961" s="165"/>
      <c r="M961" s="165"/>
      <c r="N961" s="165"/>
      <c r="AQ961" s="158"/>
      <c r="AR961" s="14"/>
      <c r="AS961" s="2"/>
      <c r="AT961" s="2"/>
      <c r="AU961" s="15"/>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row>
    <row r="962" spans="1:81" s="140" customFormat="1">
      <c r="A962" s="142"/>
      <c r="B962" s="217"/>
      <c r="C962" s="163"/>
      <c r="D962" s="164"/>
      <c r="H962" s="165"/>
      <c r="M962" s="165"/>
      <c r="N962" s="165"/>
      <c r="AQ962" s="158"/>
      <c r="AR962" s="14"/>
      <c r="AS962" s="2"/>
      <c r="AT962" s="2"/>
      <c r="AU962" s="15"/>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row>
    <row r="963" spans="1:81" s="140" customFormat="1">
      <c r="A963" s="142"/>
      <c r="B963" s="217"/>
      <c r="C963" s="163"/>
      <c r="D963" s="164"/>
      <c r="H963" s="165"/>
      <c r="M963" s="165"/>
      <c r="N963" s="165"/>
      <c r="AQ963" s="158"/>
      <c r="AR963" s="14"/>
      <c r="AS963" s="2"/>
      <c r="AT963" s="2"/>
      <c r="AU963" s="15"/>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row>
    <row r="964" spans="1:81" s="140" customFormat="1">
      <c r="A964" s="142"/>
      <c r="B964" s="217"/>
      <c r="C964" s="163"/>
      <c r="D964" s="164"/>
      <c r="H964" s="165"/>
      <c r="M964" s="165"/>
      <c r="N964" s="165"/>
      <c r="AQ964" s="158"/>
      <c r="AR964" s="14"/>
      <c r="AS964" s="2"/>
      <c r="AT964" s="2"/>
      <c r="AU964" s="15"/>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row>
    <row r="965" spans="1:81" s="140" customFormat="1">
      <c r="A965" s="142"/>
      <c r="B965" s="217"/>
      <c r="C965" s="163"/>
      <c r="D965" s="164"/>
      <c r="H965" s="165"/>
      <c r="M965" s="165"/>
      <c r="N965" s="165"/>
      <c r="AQ965" s="158"/>
      <c r="AR965" s="14"/>
      <c r="AS965" s="2"/>
      <c r="AT965" s="2"/>
      <c r="AU965" s="15"/>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row>
    <row r="966" spans="1:81" s="140" customFormat="1">
      <c r="A966" s="142"/>
      <c r="B966" s="217"/>
      <c r="C966" s="163"/>
      <c r="D966" s="164"/>
      <c r="H966" s="165"/>
      <c r="M966" s="165"/>
      <c r="N966" s="165"/>
      <c r="AQ966" s="158"/>
      <c r="AR966" s="14"/>
      <c r="AS966" s="2"/>
      <c r="AT966" s="2"/>
      <c r="AU966" s="15"/>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row>
    <row r="967" spans="1:81" s="140" customFormat="1">
      <c r="A967" s="142"/>
      <c r="B967" s="217"/>
      <c r="C967" s="163"/>
      <c r="D967" s="164"/>
      <c r="H967" s="165"/>
      <c r="M967" s="165"/>
      <c r="N967" s="165"/>
      <c r="AQ967" s="158"/>
      <c r="AR967" s="14"/>
      <c r="AS967" s="2"/>
      <c r="AT967" s="2"/>
      <c r="AU967" s="15"/>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row>
    <row r="968" spans="1:81" s="140" customFormat="1">
      <c r="A968" s="142"/>
      <c r="B968" s="217"/>
      <c r="C968" s="163"/>
      <c r="D968" s="164"/>
      <c r="H968" s="165"/>
      <c r="M968" s="165"/>
      <c r="N968" s="165"/>
      <c r="AQ968" s="158"/>
      <c r="AR968" s="14"/>
      <c r="AS968" s="2"/>
      <c r="AT968" s="2"/>
      <c r="AU968" s="15"/>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row>
    <row r="969" spans="1:81" s="140" customFormat="1">
      <c r="A969" s="142"/>
      <c r="B969" s="217"/>
      <c r="C969" s="163"/>
      <c r="D969" s="164"/>
      <c r="H969" s="165"/>
      <c r="M969" s="165"/>
      <c r="N969" s="165"/>
      <c r="AQ969" s="158"/>
      <c r="AR969" s="14"/>
      <c r="AS969" s="2"/>
      <c r="AT969" s="2"/>
      <c r="AU969" s="15"/>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row>
    <row r="970" spans="1:81" s="140" customFormat="1">
      <c r="A970" s="142"/>
      <c r="B970" s="217"/>
      <c r="C970" s="163"/>
      <c r="D970" s="164"/>
      <c r="H970" s="165"/>
      <c r="M970" s="165"/>
      <c r="N970" s="165"/>
      <c r="AQ970" s="158"/>
      <c r="AR970" s="14"/>
      <c r="AS970" s="2"/>
      <c r="AT970" s="2"/>
      <c r="AU970" s="15"/>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row>
    <row r="971" spans="1:81" s="140" customFormat="1">
      <c r="A971" s="142"/>
      <c r="B971" s="217"/>
      <c r="C971" s="163"/>
      <c r="D971" s="164"/>
      <c r="H971" s="165"/>
      <c r="M971" s="165"/>
      <c r="N971" s="165"/>
      <c r="AQ971" s="158"/>
      <c r="AR971" s="14"/>
      <c r="AS971" s="2"/>
      <c r="AT971" s="2"/>
      <c r="AU971" s="15"/>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row>
    <row r="972" spans="1:81" s="140" customFormat="1">
      <c r="A972" s="142"/>
      <c r="B972" s="217"/>
      <c r="C972" s="163"/>
      <c r="D972" s="164"/>
      <c r="H972" s="165"/>
      <c r="M972" s="165"/>
      <c r="N972" s="165"/>
      <c r="AQ972" s="158"/>
      <c r="AR972" s="14"/>
      <c r="AS972" s="2"/>
      <c r="AT972" s="2"/>
      <c r="AU972" s="15"/>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row>
    <row r="973" spans="1:81" s="140" customFormat="1">
      <c r="A973" s="142"/>
      <c r="B973" s="217"/>
      <c r="C973" s="163"/>
      <c r="D973" s="164"/>
      <c r="H973" s="165"/>
      <c r="M973" s="165"/>
      <c r="N973" s="165"/>
      <c r="AQ973" s="158"/>
      <c r="AR973" s="14"/>
      <c r="AS973" s="2"/>
      <c r="AT973" s="2"/>
      <c r="AU973" s="15"/>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row>
    <row r="974" spans="1:81" s="140" customFormat="1">
      <c r="A974" s="142"/>
      <c r="B974" s="217"/>
      <c r="C974" s="163"/>
      <c r="D974" s="164"/>
      <c r="H974" s="165"/>
      <c r="M974" s="165"/>
      <c r="N974" s="165"/>
      <c r="AQ974" s="158"/>
      <c r="AR974" s="14"/>
      <c r="AS974" s="2"/>
      <c r="AT974" s="2"/>
      <c r="AU974" s="15"/>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row>
    <row r="975" spans="1:81" s="140" customFormat="1">
      <c r="A975" s="142"/>
      <c r="B975" s="217"/>
      <c r="C975" s="163"/>
      <c r="D975" s="164"/>
      <c r="H975" s="165"/>
      <c r="M975" s="165"/>
      <c r="N975" s="165"/>
      <c r="AQ975" s="158"/>
      <c r="AR975" s="14"/>
      <c r="AS975" s="2"/>
      <c r="AT975" s="2"/>
      <c r="AU975" s="15"/>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row>
    <row r="976" spans="1:81" s="140" customFormat="1">
      <c r="A976" s="142"/>
      <c r="B976" s="217"/>
      <c r="C976" s="163"/>
      <c r="D976" s="164"/>
      <c r="H976" s="165"/>
      <c r="M976" s="165"/>
      <c r="N976" s="165"/>
      <c r="AQ976" s="158"/>
      <c r="AR976" s="14"/>
      <c r="AS976" s="2"/>
      <c r="AT976" s="2"/>
      <c r="AU976" s="15"/>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row>
    <row r="977" spans="1:81" s="140" customFormat="1">
      <c r="A977" s="142"/>
      <c r="B977" s="217"/>
      <c r="C977" s="163"/>
      <c r="D977" s="164"/>
      <c r="H977" s="165"/>
      <c r="M977" s="165"/>
      <c r="N977" s="165"/>
      <c r="AQ977" s="158"/>
      <c r="AR977" s="14"/>
      <c r="AS977" s="2"/>
      <c r="AT977" s="2"/>
      <c r="AU977" s="15"/>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row>
    <row r="978" spans="1:81" s="140" customFormat="1">
      <c r="A978" s="142"/>
      <c r="B978" s="217"/>
      <c r="C978" s="163"/>
      <c r="D978" s="164"/>
      <c r="H978" s="165"/>
      <c r="M978" s="165"/>
      <c r="N978" s="165"/>
      <c r="AQ978" s="158"/>
      <c r="AR978" s="14"/>
      <c r="AS978" s="2"/>
      <c r="AT978" s="2"/>
      <c r="AU978" s="15"/>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row>
    <row r="979" spans="1:81" s="140" customFormat="1">
      <c r="A979" s="142"/>
      <c r="B979" s="217"/>
      <c r="C979" s="163"/>
      <c r="D979" s="164"/>
      <c r="H979" s="165"/>
      <c r="M979" s="165"/>
      <c r="N979" s="165"/>
      <c r="AQ979" s="158"/>
      <c r="AR979" s="14"/>
      <c r="AS979" s="2"/>
      <c r="AT979" s="2"/>
      <c r="AU979" s="15"/>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row>
    <row r="980" spans="1:81" s="140" customFormat="1">
      <c r="A980" s="142"/>
      <c r="B980" s="217"/>
      <c r="C980" s="163"/>
      <c r="D980" s="164"/>
      <c r="H980" s="165"/>
      <c r="M980" s="165"/>
      <c r="N980" s="165"/>
      <c r="AQ980" s="158"/>
      <c r="AR980" s="14"/>
      <c r="AS980" s="2"/>
      <c r="AT980" s="2"/>
      <c r="AU980" s="15"/>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row>
    <row r="981" spans="1:81" s="140" customFormat="1">
      <c r="A981" s="142"/>
      <c r="B981" s="217"/>
      <c r="C981" s="163"/>
      <c r="D981" s="164"/>
      <c r="H981" s="165"/>
      <c r="M981" s="165"/>
      <c r="N981" s="165"/>
      <c r="AQ981" s="158"/>
      <c r="AR981" s="14"/>
      <c r="AS981" s="2"/>
      <c r="AT981" s="2"/>
      <c r="AU981" s="15"/>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row>
    <row r="982" spans="1:81" s="140" customFormat="1">
      <c r="A982" s="142"/>
      <c r="B982" s="217"/>
      <c r="C982" s="163"/>
      <c r="D982" s="164"/>
      <c r="H982" s="165"/>
      <c r="M982" s="165"/>
      <c r="N982" s="165"/>
      <c r="AQ982" s="158"/>
      <c r="AR982" s="14"/>
      <c r="AS982" s="2"/>
      <c r="AT982" s="2"/>
      <c r="AU982" s="15"/>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row>
    <row r="983" spans="1:81" s="140" customFormat="1">
      <c r="A983" s="142"/>
      <c r="B983" s="217"/>
      <c r="C983" s="163"/>
      <c r="D983" s="164"/>
      <c r="H983" s="165"/>
      <c r="M983" s="165"/>
      <c r="N983" s="165"/>
      <c r="AQ983" s="158"/>
      <c r="AR983" s="14"/>
      <c r="AS983" s="2"/>
      <c r="AT983" s="2"/>
      <c r="AU983" s="15"/>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row>
    <row r="984" spans="1:81" s="140" customFormat="1">
      <c r="A984" s="142"/>
      <c r="B984" s="217"/>
      <c r="C984" s="163"/>
      <c r="D984" s="164"/>
      <c r="H984" s="165"/>
      <c r="M984" s="165"/>
      <c r="N984" s="165"/>
      <c r="AQ984" s="158"/>
      <c r="AR984" s="14"/>
      <c r="AS984" s="2"/>
      <c r="AT984" s="2"/>
      <c r="AU984" s="15"/>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row>
    <row r="985" spans="1:81" s="140" customFormat="1">
      <c r="A985" s="142"/>
      <c r="B985" s="217"/>
      <c r="C985" s="163"/>
      <c r="D985" s="164"/>
      <c r="H985" s="165"/>
      <c r="M985" s="165"/>
      <c r="N985" s="165"/>
      <c r="AQ985" s="158"/>
      <c r="AR985" s="14"/>
      <c r="AS985" s="2"/>
      <c r="AT985" s="2"/>
      <c r="AU985" s="15"/>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row>
    <row r="986" spans="1:81" s="140" customFormat="1">
      <c r="A986" s="142"/>
      <c r="B986" s="217"/>
      <c r="C986" s="163"/>
      <c r="D986" s="164"/>
      <c r="H986" s="165"/>
      <c r="M986" s="165"/>
      <c r="N986" s="165"/>
      <c r="AQ986" s="158"/>
      <c r="AR986" s="14"/>
      <c r="AS986" s="2"/>
      <c r="AT986" s="2"/>
      <c r="AU986" s="15"/>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row>
    <row r="987" spans="1:81" s="140" customFormat="1">
      <c r="A987" s="142"/>
      <c r="B987" s="217"/>
      <c r="C987" s="163"/>
      <c r="D987" s="164"/>
      <c r="H987" s="165"/>
      <c r="M987" s="165"/>
      <c r="N987" s="165"/>
      <c r="AQ987" s="158"/>
      <c r="AR987" s="14"/>
      <c r="AS987" s="2"/>
      <c r="AT987" s="2"/>
      <c r="AU987" s="15"/>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row>
    <row r="988" spans="1:81" s="140" customFormat="1">
      <c r="A988" s="142"/>
      <c r="B988" s="217"/>
      <c r="C988" s="163"/>
      <c r="D988" s="164"/>
      <c r="H988" s="165"/>
      <c r="M988" s="165"/>
      <c r="N988" s="165"/>
      <c r="AQ988" s="158"/>
      <c r="AR988" s="14"/>
      <c r="AS988" s="2"/>
      <c r="AT988" s="2"/>
      <c r="AU988" s="15"/>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row>
    <row r="989" spans="1:81" s="140" customFormat="1">
      <c r="A989" s="142"/>
      <c r="B989" s="217"/>
      <c r="C989" s="163"/>
      <c r="D989" s="164"/>
      <c r="H989" s="165"/>
      <c r="M989" s="165"/>
      <c r="N989" s="165"/>
      <c r="AQ989" s="158"/>
      <c r="AR989" s="14"/>
      <c r="AS989" s="2"/>
      <c r="AT989" s="2"/>
      <c r="AU989" s="15"/>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row>
    <row r="990" spans="1:81" s="140" customFormat="1">
      <c r="A990" s="142"/>
      <c r="B990" s="217"/>
      <c r="C990" s="163"/>
      <c r="D990" s="164"/>
      <c r="H990" s="165"/>
      <c r="M990" s="165"/>
      <c r="N990" s="165"/>
      <c r="AQ990" s="158"/>
      <c r="AR990" s="14"/>
      <c r="AS990" s="2"/>
      <c r="AT990" s="2"/>
      <c r="AU990" s="15"/>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row>
    <row r="991" spans="1:81" s="140" customFormat="1">
      <c r="A991" s="142"/>
      <c r="B991" s="217"/>
      <c r="C991" s="163"/>
      <c r="D991" s="164"/>
      <c r="H991" s="165"/>
      <c r="M991" s="165"/>
      <c r="N991" s="165"/>
      <c r="AQ991" s="158"/>
      <c r="AR991" s="14"/>
      <c r="AS991" s="2"/>
      <c r="AT991" s="2"/>
      <c r="AU991" s="15"/>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row>
    <row r="992" spans="1:81" s="140" customFormat="1">
      <c r="A992" s="142"/>
      <c r="B992" s="217"/>
      <c r="C992" s="163"/>
      <c r="D992" s="164"/>
      <c r="H992" s="165"/>
      <c r="M992" s="165"/>
      <c r="N992" s="165"/>
      <c r="AQ992" s="158"/>
      <c r="AR992" s="14"/>
      <c r="AS992" s="2"/>
      <c r="AT992" s="2"/>
      <c r="AU992" s="15"/>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row>
    <row r="993" spans="1:81" s="140" customFormat="1">
      <c r="A993" s="142"/>
      <c r="B993" s="217"/>
      <c r="C993" s="163"/>
      <c r="D993" s="164"/>
      <c r="H993" s="165"/>
      <c r="M993" s="165"/>
      <c r="N993" s="165"/>
      <c r="AQ993" s="158"/>
      <c r="AR993" s="14"/>
      <c r="AS993" s="2"/>
      <c r="AT993" s="2"/>
      <c r="AU993" s="15"/>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row>
    <row r="994" spans="1:81" s="140" customFormat="1">
      <c r="A994" s="142"/>
      <c r="B994" s="217"/>
      <c r="C994" s="163"/>
      <c r="D994" s="164"/>
      <c r="H994" s="165"/>
      <c r="M994" s="165"/>
      <c r="N994" s="165"/>
      <c r="AQ994" s="158"/>
      <c r="AR994" s="14"/>
      <c r="AS994" s="2"/>
      <c r="AT994" s="2"/>
      <c r="AU994" s="15"/>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row>
    <row r="995" spans="1:81" s="140" customFormat="1">
      <c r="A995" s="142"/>
      <c r="B995" s="217"/>
      <c r="C995" s="163"/>
      <c r="D995" s="164"/>
      <c r="H995" s="165"/>
      <c r="M995" s="165"/>
      <c r="N995" s="165"/>
      <c r="AQ995" s="158"/>
      <c r="AR995" s="14"/>
      <c r="AS995" s="2"/>
      <c r="AT995" s="2"/>
      <c r="AU995" s="15"/>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row>
    <row r="996" spans="1:81" s="140" customFormat="1">
      <c r="A996" s="142"/>
      <c r="B996" s="217"/>
      <c r="C996" s="163"/>
      <c r="D996" s="164"/>
      <c r="H996" s="165"/>
      <c r="M996" s="165"/>
      <c r="N996" s="165"/>
      <c r="AQ996" s="158"/>
      <c r="AR996" s="14"/>
      <c r="AS996" s="2"/>
      <c r="AT996" s="2"/>
      <c r="AU996" s="15"/>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row>
    <row r="997" spans="1:81" s="140" customFormat="1">
      <c r="A997" s="142"/>
      <c r="B997" s="217"/>
      <c r="C997" s="163"/>
      <c r="D997" s="164"/>
      <c r="H997" s="165"/>
      <c r="M997" s="165"/>
      <c r="N997" s="165"/>
      <c r="AQ997" s="158"/>
      <c r="AR997" s="14"/>
      <c r="AS997" s="2"/>
      <c r="AT997" s="2"/>
      <c r="AU997" s="15"/>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row>
    <row r="998" spans="1:81" s="140" customFormat="1">
      <c r="A998" s="142"/>
      <c r="B998" s="217"/>
      <c r="C998" s="163"/>
      <c r="D998" s="164"/>
      <c r="H998" s="165"/>
      <c r="M998" s="165"/>
      <c r="N998" s="165"/>
      <c r="AQ998" s="158"/>
      <c r="AR998" s="14"/>
      <c r="AS998" s="2"/>
      <c r="AT998" s="2"/>
      <c r="AU998" s="15"/>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row>
    <row r="999" spans="1:81" s="140" customFormat="1">
      <c r="A999" s="142"/>
      <c r="B999" s="217"/>
      <c r="C999" s="163"/>
      <c r="D999" s="164"/>
      <c r="H999" s="165"/>
      <c r="M999" s="165"/>
      <c r="N999" s="165"/>
      <c r="AQ999" s="158"/>
      <c r="AR999" s="14"/>
      <c r="AS999" s="2"/>
      <c r="AT999" s="2"/>
      <c r="AU999" s="15"/>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row>
    <row r="1000" spans="1:81" s="140" customFormat="1">
      <c r="A1000" s="142"/>
      <c r="B1000" s="217"/>
      <c r="C1000" s="163"/>
      <c r="D1000" s="164"/>
      <c r="H1000" s="165"/>
      <c r="M1000" s="165"/>
      <c r="N1000" s="165"/>
      <c r="AQ1000" s="158"/>
      <c r="AR1000" s="14"/>
      <c r="AS1000" s="2"/>
      <c r="AT1000" s="2"/>
      <c r="AU1000" s="15"/>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row>
    <row r="1001" spans="1:81" s="140" customFormat="1">
      <c r="A1001" s="142"/>
      <c r="B1001" s="217"/>
      <c r="C1001" s="163"/>
      <c r="D1001" s="164"/>
      <c r="H1001" s="165"/>
      <c r="M1001" s="165"/>
      <c r="N1001" s="165"/>
      <c r="AQ1001" s="158"/>
      <c r="AR1001" s="14"/>
      <c r="AS1001" s="2"/>
      <c r="AT1001" s="2"/>
      <c r="AU1001" s="15"/>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row>
    <row r="1002" spans="1:81" s="140" customFormat="1">
      <c r="A1002" s="142"/>
      <c r="B1002" s="217"/>
      <c r="C1002" s="163"/>
      <c r="D1002" s="164"/>
      <c r="H1002" s="165"/>
      <c r="M1002" s="165"/>
      <c r="N1002" s="165"/>
      <c r="AQ1002" s="158"/>
      <c r="AR1002" s="14"/>
      <c r="AS1002" s="2"/>
      <c r="AT1002" s="2"/>
      <c r="AU1002" s="15"/>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row>
    <row r="1003" spans="1:81" s="140" customFormat="1">
      <c r="A1003" s="142"/>
      <c r="B1003" s="217"/>
      <c r="C1003" s="163"/>
      <c r="D1003" s="164"/>
      <c r="H1003" s="165"/>
      <c r="M1003" s="165"/>
      <c r="N1003" s="165"/>
      <c r="AQ1003" s="158"/>
      <c r="AR1003" s="14"/>
      <c r="AS1003" s="2"/>
      <c r="AT1003" s="2"/>
      <c r="AU1003" s="15"/>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row>
    <row r="1004" spans="1:81" s="140" customFormat="1">
      <c r="A1004" s="142"/>
      <c r="B1004" s="217"/>
      <c r="C1004" s="163"/>
      <c r="D1004" s="164"/>
      <c r="H1004" s="165"/>
      <c r="M1004" s="165"/>
      <c r="N1004" s="165"/>
      <c r="AQ1004" s="158"/>
      <c r="AR1004" s="14"/>
      <c r="AS1004" s="2"/>
      <c r="AT1004" s="2"/>
      <c r="AU1004" s="15"/>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row>
    <row r="1005" spans="1:81" s="140" customFormat="1">
      <c r="A1005" s="142"/>
      <c r="B1005" s="217"/>
      <c r="C1005" s="163"/>
      <c r="D1005" s="164"/>
      <c r="H1005" s="165"/>
      <c r="M1005" s="165"/>
      <c r="N1005" s="165"/>
      <c r="AQ1005" s="158"/>
      <c r="AR1005" s="14"/>
      <c r="AS1005" s="2"/>
      <c r="AT1005" s="2"/>
      <c r="AU1005" s="15"/>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row>
    <row r="1006" spans="1:81" s="140" customFormat="1">
      <c r="A1006" s="142"/>
      <c r="B1006" s="217"/>
      <c r="C1006" s="163"/>
      <c r="D1006" s="164"/>
      <c r="H1006" s="165"/>
      <c r="M1006" s="165"/>
      <c r="N1006" s="165"/>
      <c r="AQ1006" s="158"/>
      <c r="AR1006" s="14"/>
      <c r="AS1006" s="2"/>
      <c r="AT1006" s="2"/>
      <c r="AU1006" s="15"/>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row>
    <row r="1007" spans="1:81" s="140" customFormat="1">
      <c r="A1007" s="142"/>
      <c r="B1007" s="217"/>
      <c r="C1007" s="163"/>
      <c r="D1007" s="164"/>
      <c r="H1007" s="165"/>
      <c r="M1007" s="165"/>
      <c r="N1007" s="165"/>
      <c r="AQ1007" s="158"/>
      <c r="AR1007" s="14"/>
      <c r="AS1007" s="2"/>
      <c r="AT1007" s="2"/>
      <c r="AU1007" s="15"/>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row>
    <row r="1008" spans="1:81" s="140" customFormat="1">
      <c r="A1008" s="142"/>
      <c r="B1008" s="217"/>
      <c r="C1008" s="163"/>
      <c r="D1008" s="164"/>
      <c r="H1008" s="165"/>
      <c r="M1008" s="165"/>
      <c r="N1008" s="165"/>
      <c r="AQ1008" s="158"/>
      <c r="AR1008" s="14"/>
      <c r="AS1008" s="2"/>
      <c r="AT1008" s="2"/>
      <c r="AU1008" s="15"/>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row>
    <row r="1009" spans="1:81" s="140" customFormat="1">
      <c r="A1009" s="142"/>
      <c r="B1009" s="217"/>
      <c r="C1009" s="163"/>
      <c r="D1009" s="164"/>
      <c r="H1009" s="165"/>
      <c r="M1009" s="165"/>
      <c r="N1009" s="165"/>
      <c r="AQ1009" s="158"/>
      <c r="AR1009" s="14"/>
      <c r="AS1009" s="2"/>
      <c r="AT1009" s="2"/>
      <c r="AU1009" s="15"/>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row>
    <row r="1010" spans="1:81" s="140" customFormat="1">
      <c r="A1010" s="142"/>
      <c r="B1010" s="217"/>
      <c r="C1010" s="163"/>
      <c r="D1010" s="164"/>
      <c r="H1010" s="165"/>
      <c r="M1010" s="165"/>
      <c r="N1010" s="165"/>
      <c r="AQ1010" s="158"/>
      <c r="AR1010" s="14"/>
      <c r="AS1010" s="2"/>
      <c r="AT1010" s="2"/>
      <c r="AU1010" s="15"/>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row>
    <row r="1011" spans="1:81" s="140" customFormat="1">
      <c r="A1011" s="142"/>
      <c r="B1011" s="217"/>
      <c r="C1011" s="163"/>
      <c r="D1011" s="164"/>
      <c r="H1011" s="165"/>
      <c r="M1011" s="165"/>
      <c r="N1011" s="165"/>
      <c r="AQ1011" s="158"/>
      <c r="AR1011" s="14"/>
      <c r="AS1011" s="2"/>
      <c r="AT1011" s="2"/>
      <c r="AU1011" s="15"/>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row>
    <row r="1012" spans="1:81" s="140" customFormat="1">
      <c r="A1012" s="142"/>
      <c r="B1012" s="217"/>
      <c r="C1012" s="163"/>
      <c r="D1012" s="164"/>
      <c r="H1012" s="165"/>
      <c r="M1012" s="165"/>
      <c r="N1012" s="165"/>
      <c r="AQ1012" s="158"/>
      <c r="AR1012" s="14"/>
      <c r="AS1012" s="2"/>
      <c r="AT1012" s="2"/>
      <c r="AU1012" s="15"/>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row>
    <row r="1013" spans="1:81" s="140" customFormat="1">
      <c r="A1013" s="142"/>
      <c r="B1013" s="217"/>
      <c r="C1013" s="163"/>
      <c r="D1013" s="164"/>
      <c r="H1013" s="165"/>
      <c r="M1013" s="165"/>
      <c r="N1013" s="165"/>
      <c r="AQ1013" s="158"/>
      <c r="AR1013" s="14"/>
      <c r="AS1013" s="2"/>
      <c r="AT1013" s="2"/>
      <c r="AU1013" s="15"/>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row>
    <row r="1014" spans="1:81" s="140" customFormat="1">
      <c r="A1014" s="142"/>
      <c r="B1014" s="217"/>
      <c r="C1014" s="163"/>
      <c r="D1014" s="164"/>
      <c r="H1014" s="165"/>
      <c r="M1014" s="165"/>
      <c r="N1014" s="165"/>
      <c r="AQ1014" s="158"/>
      <c r="AR1014" s="14"/>
      <c r="AS1014" s="2"/>
      <c r="AT1014" s="2"/>
      <c r="AU1014" s="15"/>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row>
    <row r="1015" spans="1:81" s="140" customFormat="1">
      <c r="A1015" s="142"/>
      <c r="B1015" s="217"/>
      <c r="C1015" s="163"/>
      <c r="D1015" s="164"/>
      <c r="H1015" s="165"/>
      <c r="M1015" s="165"/>
      <c r="N1015" s="165"/>
      <c r="AQ1015" s="158"/>
      <c r="AR1015" s="14"/>
      <c r="AS1015" s="2"/>
      <c r="AT1015" s="2"/>
      <c r="AU1015" s="15"/>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row>
    <row r="1016" spans="1:81" s="140" customFormat="1">
      <c r="A1016" s="142"/>
      <c r="B1016" s="217"/>
      <c r="C1016" s="163"/>
      <c r="D1016" s="164"/>
      <c r="H1016" s="165"/>
      <c r="M1016" s="165"/>
      <c r="N1016" s="165"/>
      <c r="AQ1016" s="158"/>
      <c r="AR1016" s="14"/>
      <c r="AS1016" s="2"/>
      <c r="AT1016" s="2"/>
      <c r="AU1016" s="15"/>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row>
    <row r="1017" spans="1:81" s="140" customFormat="1">
      <c r="A1017" s="142"/>
      <c r="B1017" s="217"/>
      <c r="C1017" s="163"/>
      <c r="D1017" s="164"/>
      <c r="H1017" s="165"/>
      <c r="M1017" s="165"/>
      <c r="N1017" s="165"/>
      <c r="AQ1017" s="158"/>
      <c r="AR1017" s="14"/>
      <c r="AS1017" s="2"/>
      <c r="AT1017" s="2"/>
      <c r="AU1017" s="15"/>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row>
    <row r="1018" spans="1:81" s="140" customFormat="1">
      <c r="A1018" s="142"/>
      <c r="B1018" s="217"/>
      <c r="C1018" s="163"/>
      <c r="D1018" s="164"/>
      <c r="H1018" s="165"/>
      <c r="M1018" s="165"/>
      <c r="N1018" s="165"/>
      <c r="AQ1018" s="158"/>
      <c r="AR1018" s="14"/>
      <c r="AS1018" s="2"/>
      <c r="AT1018" s="2"/>
      <c r="AU1018" s="15"/>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row>
    <row r="1019" spans="1:81" s="140" customFormat="1">
      <c r="A1019" s="142"/>
      <c r="B1019" s="217"/>
      <c r="C1019" s="163"/>
      <c r="D1019" s="164"/>
      <c r="H1019" s="165"/>
      <c r="M1019" s="165"/>
      <c r="N1019" s="165"/>
      <c r="AQ1019" s="158"/>
      <c r="AR1019" s="14"/>
      <c r="AS1019" s="2"/>
      <c r="AT1019" s="2"/>
      <c r="AU1019" s="15"/>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row>
    <row r="1020" spans="1:81" s="140" customFormat="1">
      <c r="A1020" s="142"/>
      <c r="B1020" s="217"/>
      <c r="C1020" s="163"/>
      <c r="D1020" s="164"/>
      <c r="H1020" s="165"/>
      <c r="M1020" s="165"/>
      <c r="N1020" s="165"/>
      <c r="AQ1020" s="158"/>
      <c r="AR1020" s="14"/>
      <c r="AS1020" s="2"/>
      <c r="AT1020" s="2"/>
      <c r="AU1020" s="15"/>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row>
    <row r="1021" spans="1:81" s="140" customFormat="1">
      <c r="A1021" s="142"/>
      <c r="B1021" s="217"/>
      <c r="C1021" s="163"/>
      <c r="D1021" s="164"/>
      <c r="H1021" s="165"/>
      <c r="M1021" s="165"/>
      <c r="N1021" s="165"/>
      <c r="AQ1021" s="158"/>
      <c r="AR1021" s="14"/>
      <c r="AS1021" s="2"/>
      <c r="AT1021" s="2"/>
      <c r="AU1021" s="15"/>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row>
    <row r="1022" spans="1:81" s="140" customFormat="1">
      <c r="A1022" s="142"/>
      <c r="B1022" s="217"/>
      <c r="C1022" s="163"/>
      <c r="D1022" s="164"/>
      <c r="H1022" s="165"/>
      <c r="M1022" s="165"/>
      <c r="N1022" s="165"/>
      <c r="AQ1022" s="158"/>
      <c r="AR1022" s="14"/>
      <c r="AS1022" s="2"/>
      <c r="AT1022" s="2"/>
      <c r="AU1022" s="15"/>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row>
    <row r="1023" spans="1:81" s="140" customFormat="1">
      <c r="A1023" s="142"/>
      <c r="B1023" s="217"/>
      <c r="C1023" s="163"/>
      <c r="D1023" s="164"/>
      <c r="H1023" s="165"/>
      <c r="M1023" s="165"/>
      <c r="N1023" s="165"/>
      <c r="AQ1023" s="158"/>
      <c r="AR1023" s="14"/>
      <c r="AS1023" s="2"/>
      <c r="AT1023" s="2"/>
      <c r="AU1023" s="15"/>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row>
    <row r="1024" spans="1:81" s="140" customFormat="1">
      <c r="A1024" s="142"/>
      <c r="B1024" s="217"/>
      <c r="C1024" s="163"/>
      <c r="D1024" s="164"/>
      <c r="H1024" s="165"/>
      <c r="M1024" s="165"/>
      <c r="N1024" s="165"/>
      <c r="AQ1024" s="158"/>
      <c r="AR1024" s="14"/>
      <c r="AS1024" s="2"/>
      <c r="AT1024" s="2"/>
      <c r="AU1024" s="15"/>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row>
    <row r="1025" spans="1:81" s="140" customFormat="1">
      <c r="A1025" s="142"/>
      <c r="B1025" s="217"/>
      <c r="C1025" s="163"/>
      <c r="D1025" s="164"/>
      <c r="H1025" s="165"/>
      <c r="M1025" s="165"/>
      <c r="N1025" s="165"/>
      <c r="AQ1025" s="158"/>
      <c r="AR1025" s="14"/>
      <c r="AS1025" s="2"/>
      <c r="AT1025" s="2"/>
      <c r="AU1025" s="15"/>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row>
    <row r="1026" spans="1:81" s="140" customFormat="1">
      <c r="A1026" s="142"/>
      <c r="B1026" s="217"/>
      <c r="C1026" s="163"/>
      <c r="D1026" s="164"/>
      <c r="H1026" s="165"/>
      <c r="M1026" s="165"/>
      <c r="N1026" s="165"/>
      <c r="AQ1026" s="158"/>
      <c r="AR1026" s="14"/>
      <c r="AS1026" s="2"/>
      <c r="AT1026" s="2"/>
      <c r="AU1026" s="15"/>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row>
    <row r="1027" spans="1:81" s="140" customFormat="1">
      <c r="A1027" s="142"/>
      <c r="B1027" s="217"/>
      <c r="C1027" s="163"/>
      <c r="D1027" s="164"/>
      <c r="H1027" s="165"/>
      <c r="M1027" s="165"/>
      <c r="N1027" s="165"/>
      <c r="AQ1027" s="158"/>
      <c r="AR1027" s="14"/>
      <c r="AS1027" s="2"/>
      <c r="AT1027" s="2"/>
      <c r="AU1027" s="15"/>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row>
    <row r="1028" spans="1:81" s="140" customFormat="1">
      <c r="A1028" s="142"/>
      <c r="B1028" s="217"/>
      <c r="C1028" s="163"/>
      <c r="D1028" s="164"/>
      <c r="H1028" s="165"/>
      <c r="M1028" s="165"/>
      <c r="N1028" s="165"/>
      <c r="AQ1028" s="158"/>
      <c r="AR1028" s="14"/>
      <c r="AS1028" s="2"/>
      <c r="AT1028" s="2"/>
      <c r="AU1028" s="15"/>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row>
    <row r="1029" spans="1:81" s="140" customFormat="1">
      <c r="A1029" s="142"/>
      <c r="B1029" s="217"/>
      <c r="C1029" s="163"/>
      <c r="D1029" s="164"/>
      <c r="H1029" s="165"/>
      <c r="M1029" s="165"/>
      <c r="N1029" s="165"/>
      <c r="AQ1029" s="158"/>
      <c r="AR1029" s="14"/>
      <c r="AS1029" s="2"/>
      <c r="AT1029" s="2"/>
      <c r="AU1029" s="15"/>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row>
    <row r="1030" spans="1:81" s="140" customFormat="1">
      <c r="A1030" s="142"/>
      <c r="B1030" s="217"/>
      <c r="C1030" s="163"/>
      <c r="D1030" s="164"/>
      <c r="H1030" s="165"/>
      <c r="M1030" s="165"/>
      <c r="N1030" s="165"/>
      <c r="AQ1030" s="158"/>
      <c r="AR1030" s="14"/>
      <c r="AS1030" s="2"/>
      <c r="AT1030" s="2"/>
      <c r="AU1030" s="15"/>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row>
    <row r="1031" spans="1:81" s="140" customFormat="1">
      <c r="A1031" s="142"/>
      <c r="B1031" s="217"/>
      <c r="C1031" s="163"/>
      <c r="D1031" s="164"/>
      <c r="H1031" s="165"/>
      <c r="M1031" s="165"/>
      <c r="N1031" s="165"/>
      <c r="AQ1031" s="158"/>
      <c r="AR1031" s="14"/>
      <c r="AS1031" s="2"/>
      <c r="AT1031" s="2"/>
      <c r="AU1031" s="15"/>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row>
    <row r="1032" spans="1:81" s="140" customFormat="1">
      <c r="A1032" s="142"/>
      <c r="B1032" s="217"/>
      <c r="C1032" s="163"/>
      <c r="D1032" s="164"/>
      <c r="H1032" s="165"/>
      <c r="M1032" s="165"/>
      <c r="N1032" s="165"/>
      <c r="AQ1032" s="158"/>
      <c r="AR1032" s="14"/>
      <c r="AS1032" s="2"/>
      <c r="AT1032" s="2"/>
      <c r="AU1032" s="15"/>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row>
    <row r="1033" spans="1:81" s="140" customFormat="1">
      <c r="A1033" s="142"/>
      <c r="B1033" s="217"/>
      <c r="C1033" s="163"/>
      <c r="D1033" s="164"/>
      <c r="H1033" s="165"/>
      <c r="M1033" s="165"/>
      <c r="N1033" s="165"/>
      <c r="AQ1033" s="158"/>
      <c r="AR1033" s="14"/>
      <c r="AS1033" s="2"/>
      <c r="AT1033" s="2"/>
      <c r="AU1033" s="15"/>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row>
    <row r="1034" spans="1:81" s="140" customFormat="1">
      <c r="A1034" s="142"/>
      <c r="B1034" s="217"/>
      <c r="C1034" s="163"/>
      <c r="D1034" s="164"/>
      <c r="H1034" s="165"/>
      <c r="M1034" s="165"/>
      <c r="N1034" s="165"/>
      <c r="AQ1034" s="158"/>
      <c r="AR1034" s="14"/>
      <c r="AS1034" s="2"/>
      <c r="AT1034" s="2"/>
      <c r="AU1034" s="15"/>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row>
    <row r="1035" spans="1:81" s="140" customFormat="1">
      <c r="A1035" s="142"/>
      <c r="B1035" s="217"/>
      <c r="C1035" s="163"/>
      <c r="D1035" s="164"/>
      <c r="H1035" s="165"/>
      <c r="M1035" s="165"/>
      <c r="N1035" s="165"/>
      <c r="AQ1035" s="158"/>
      <c r="AR1035" s="14"/>
      <c r="AS1035" s="2"/>
      <c r="AT1035" s="2"/>
      <c r="AU1035" s="15"/>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row>
    <row r="1036" spans="1:81" s="140" customFormat="1">
      <c r="A1036" s="142"/>
      <c r="B1036" s="217"/>
      <c r="C1036" s="163"/>
      <c r="D1036" s="164"/>
      <c r="H1036" s="165"/>
      <c r="M1036" s="165"/>
      <c r="N1036" s="165"/>
      <c r="AQ1036" s="158"/>
      <c r="AR1036" s="14"/>
      <c r="AS1036" s="2"/>
      <c r="AT1036" s="2"/>
      <c r="AU1036" s="15"/>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row>
    <row r="1037" spans="1:81" s="140" customFormat="1">
      <c r="A1037" s="142"/>
      <c r="B1037" s="217"/>
      <c r="C1037" s="163"/>
      <c r="D1037" s="164"/>
      <c r="H1037" s="165"/>
      <c r="M1037" s="165"/>
      <c r="N1037" s="165"/>
      <c r="AQ1037" s="158"/>
      <c r="AR1037" s="14"/>
      <c r="AS1037" s="2"/>
      <c r="AT1037" s="2"/>
      <c r="AU1037" s="15"/>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row>
    <row r="1038" spans="1:81" s="140" customFormat="1">
      <c r="A1038" s="142"/>
      <c r="B1038" s="217"/>
      <c r="C1038" s="163"/>
      <c r="D1038" s="164"/>
      <c r="H1038" s="165"/>
      <c r="M1038" s="165"/>
      <c r="N1038" s="165"/>
      <c r="AQ1038" s="158"/>
      <c r="AR1038" s="14"/>
      <c r="AS1038" s="2"/>
      <c r="AT1038" s="2"/>
      <c r="AU1038" s="15"/>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row>
    <row r="1039" spans="1:81" s="140" customFormat="1">
      <c r="A1039" s="142"/>
      <c r="B1039" s="217"/>
      <c r="C1039" s="163"/>
      <c r="D1039" s="164"/>
      <c r="H1039" s="165"/>
      <c r="M1039" s="165"/>
      <c r="N1039" s="165"/>
      <c r="AQ1039" s="158"/>
      <c r="AR1039" s="14"/>
      <c r="AS1039" s="2"/>
      <c r="AT1039" s="2"/>
      <c r="AU1039" s="15"/>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row>
    <row r="1040" spans="1:81" s="140" customFormat="1">
      <c r="A1040" s="142"/>
      <c r="B1040" s="217"/>
      <c r="C1040" s="163"/>
      <c r="D1040" s="164"/>
      <c r="H1040" s="165"/>
      <c r="M1040" s="165"/>
      <c r="N1040" s="165"/>
      <c r="AQ1040" s="158"/>
      <c r="AR1040" s="14"/>
      <c r="AS1040" s="2"/>
      <c r="AT1040" s="2"/>
      <c r="AU1040" s="15"/>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row>
    <row r="1041" spans="1:81" s="140" customFormat="1">
      <c r="A1041" s="142"/>
      <c r="B1041" s="217"/>
      <c r="C1041" s="163"/>
      <c r="D1041" s="164"/>
      <c r="H1041" s="165"/>
      <c r="M1041" s="165"/>
      <c r="N1041" s="165"/>
      <c r="AQ1041" s="158"/>
      <c r="AR1041" s="14"/>
      <c r="AS1041" s="2"/>
      <c r="AT1041" s="2"/>
      <c r="AU1041" s="15"/>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row>
    <row r="1042" spans="1:81" s="140" customFormat="1">
      <c r="A1042" s="142"/>
      <c r="B1042" s="217"/>
      <c r="C1042" s="163"/>
      <c r="D1042" s="164"/>
      <c r="H1042" s="165"/>
      <c r="M1042" s="165"/>
      <c r="N1042" s="165"/>
      <c r="AQ1042" s="158"/>
      <c r="AR1042" s="14"/>
      <c r="AS1042" s="2"/>
      <c r="AT1042" s="2"/>
      <c r="AU1042" s="15"/>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row>
    <row r="1043" spans="1:81" s="140" customFormat="1">
      <c r="A1043" s="142"/>
      <c r="B1043" s="217"/>
      <c r="C1043" s="163"/>
      <c r="D1043" s="164"/>
      <c r="H1043" s="165"/>
      <c r="M1043" s="165"/>
      <c r="N1043" s="165"/>
      <c r="AQ1043" s="158"/>
      <c r="AR1043" s="14"/>
      <c r="AS1043" s="2"/>
      <c r="AT1043" s="2"/>
      <c r="AU1043" s="15"/>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row>
    <row r="1044" spans="1:81" s="140" customFormat="1">
      <c r="A1044" s="142"/>
      <c r="B1044" s="217"/>
      <c r="C1044" s="163"/>
      <c r="D1044" s="164"/>
      <c r="H1044" s="165"/>
      <c r="M1044" s="165"/>
      <c r="N1044" s="165"/>
      <c r="AQ1044" s="158"/>
      <c r="AR1044" s="14"/>
      <c r="AS1044" s="2"/>
      <c r="AT1044" s="2"/>
      <c r="AU1044" s="15"/>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row>
    <row r="1045" spans="1:81" s="140" customFormat="1">
      <c r="A1045" s="142"/>
      <c r="B1045" s="217"/>
      <c r="C1045" s="163"/>
      <c r="D1045" s="164"/>
      <c r="H1045" s="165"/>
      <c r="M1045" s="165"/>
      <c r="N1045" s="165"/>
      <c r="AQ1045" s="158"/>
      <c r="AR1045" s="14"/>
      <c r="AS1045" s="2"/>
      <c r="AT1045" s="2"/>
      <c r="AU1045" s="15"/>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row>
    <row r="1046" spans="1:81" s="140" customFormat="1">
      <c r="A1046" s="142"/>
      <c r="B1046" s="217"/>
      <c r="C1046" s="163"/>
      <c r="D1046" s="164"/>
      <c r="H1046" s="165"/>
      <c r="M1046" s="165"/>
      <c r="N1046" s="165"/>
      <c r="AQ1046" s="158"/>
      <c r="AR1046" s="14"/>
      <c r="AS1046" s="2"/>
      <c r="AT1046" s="2"/>
      <c r="AU1046" s="15"/>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row>
    <row r="1047" spans="1:81" s="140" customFormat="1">
      <c r="A1047" s="142"/>
      <c r="B1047" s="217"/>
      <c r="C1047" s="163"/>
      <c r="D1047" s="164"/>
      <c r="H1047" s="165"/>
      <c r="M1047" s="165"/>
      <c r="N1047" s="165"/>
      <c r="AQ1047" s="158"/>
      <c r="AR1047" s="14"/>
      <c r="AS1047" s="2"/>
      <c r="AT1047" s="2"/>
      <c r="AU1047" s="15"/>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row>
    <row r="1048" spans="1:81" s="140" customFormat="1">
      <c r="A1048" s="142"/>
      <c r="B1048" s="217"/>
      <c r="C1048" s="163"/>
      <c r="D1048" s="164"/>
      <c r="H1048" s="165"/>
      <c r="M1048" s="165"/>
      <c r="N1048" s="165"/>
      <c r="AQ1048" s="158"/>
      <c r="AR1048" s="14"/>
      <c r="AS1048" s="2"/>
      <c r="AT1048" s="2"/>
      <c r="AU1048" s="15"/>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row>
    <row r="1049" spans="1:81" s="140" customFormat="1">
      <c r="A1049" s="142"/>
      <c r="B1049" s="217"/>
      <c r="C1049" s="163"/>
      <c r="D1049" s="164"/>
      <c r="H1049" s="165"/>
      <c r="M1049" s="165"/>
      <c r="N1049" s="165"/>
      <c r="AQ1049" s="158"/>
      <c r="AR1049" s="14"/>
      <c r="AS1049" s="2"/>
      <c r="AT1049" s="2"/>
      <c r="AU1049" s="15"/>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row>
    <row r="1050" spans="1:81" s="140" customFormat="1">
      <c r="A1050" s="142"/>
      <c r="B1050" s="217"/>
      <c r="C1050" s="163"/>
      <c r="D1050" s="164"/>
      <c r="H1050" s="165"/>
      <c r="M1050" s="165"/>
      <c r="N1050" s="165"/>
      <c r="AQ1050" s="158"/>
      <c r="AR1050" s="14"/>
      <c r="AS1050" s="2"/>
      <c r="AT1050" s="2"/>
      <c r="AU1050" s="15"/>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row>
    <row r="1051" spans="1:81" s="140" customFormat="1">
      <c r="A1051" s="142"/>
      <c r="B1051" s="217"/>
      <c r="C1051" s="163"/>
      <c r="D1051" s="164"/>
      <c r="H1051" s="165"/>
      <c r="M1051" s="165"/>
      <c r="N1051" s="165"/>
      <c r="AQ1051" s="158"/>
      <c r="AR1051" s="14"/>
      <c r="AS1051" s="2"/>
      <c r="AT1051" s="2"/>
      <c r="AU1051" s="15"/>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row>
    <row r="1052" spans="1:81" s="140" customFormat="1">
      <c r="A1052" s="142"/>
      <c r="B1052" s="217"/>
      <c r="C1052" s="163"/>
      <c r="D1052" s="164"/>
      <c r="H1052" s="165"/>
      <c r="M1052" s="165"/>
      <c r="N1052" s="165"/>
      <c r="AQ1052" s="158"/>
      <c r="AR1052" s="14"/>
      <c r="AS1052" s="2"/>
      <c r="AT1052" s="2"/>
      <c r="AU1052" s="15"/>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row>
    <row r="1053" spans="1:81" s="140" customFormat="1">
      <c r="A1053" s="142"/>
      <c r="B1053" s="217"/>
      <c r="C1053" s="163"/>
      <c r="D1053" s="164"/>
      <c r="H1053" s="165"/>
      <c r="M1053" s="165"/>
      <c r="N1053" s="165"/>
      <c r="AQ1053" s="158"/>
      <c r="AR1053" s="14"/>
      <c r="AS1053" s="2"/>
      <c r="AT1053" s="2"/>
      <c r="AU1053" s="15"/>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row>
    <row r="1054" spans="1:81" s="140" customFormat="1">
      <c r="A1054" s="142"/>
      <c r="B1054" s="217"/>
      <c r="C1054" s="163"/>
      <c r="D1054" s="164"/>
      <c r="H1054" s="165"/>
      <c r="M1054" s="165"/>
      <c r="N1054" s="165"/>
      <c r="AQ1054" s="158"/>
      <c r="AR1054" s="14"/>
      <c r="AS1054" s="2"/>
      <c r="AT1054" s="2"/>
      <c r="AU1054" s="15"/>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row>
    <row r="1055" spans="1:81" s="140" customFormat="1">
      <c r="A1055" s="142"/>
      <c r="B1055" s="217"/>
      <c r="C1055" s="163"/>
      <c r="D1055" s="164"/>
      <c r="H1055" s="165"/>
      <c r="M1055" s="165"/>
      <c r="N1055" s="165"/>
      <c r="AQ1055" s="158"/>
      <c r="AR1055" s="14"/>
      <c r="AS1055" s="2"/>
      <c r="AT1055" s="2"/>
      <c r="AU1055" s="15"/>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row>
    <row r="1056" spans="1:81" s="140" customFormat="1">
      <c r="A1056" s="142"/>
      <c r="B1056" s="217"/>
      <c r="C1056" s="163"/>
      <c r="D1056" s="164"/>
      <c r="H1056" s="165"/>
      <c r="M1056" s="165"/>
      <c r="N1056" s="165"/>
      <c r="AQ1056" s="158"/>
      <c r="AR1056" s="14"/>
      <c r="AS1056" s="2"/>
      <c r="AT1056" s="2"/>
      <c r="AU1056" s="15"/>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row>
    <row r="1057" spans="1:81" s="140" customFormat="1">
      <c r="A1057" s="142"/>
      <c r="B1057" s="217"/>
      <c r="C1057" s="163"/>
      <c r="D1057" s="164"/>
      <c r="H1057" s="165"/>
      <c r="M1057" s="165"/>
      <c r="N1057" s="165"/>
      <c r="AQ1057" s="158"/>
      <c r="AR1057" s="14"/>
      <c r="AS1057" s="2"/>
      <c r="AT1057" s="2"/>
      <c r="AU1057" s="15"/>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row>
    <row r="1058" spans="1:81" s="140" customFormat="1">
      <c r="A1058" s="142"/>
      <c r="B1058" s="217"/>
      <c r="C1058" s="163"/>
      <c r="D1058" s="164"/>
      <c r="H1058" s="165"/>
      <c r="M1058" s="165"/>
      <c r="N1058" s="165"/>
      <c r="AQ1058" s="158"/>
      <c r="AR1058" s="14"/>
      <c r="AS1058" s="2"/>
      <c r="AT1058" s="2"/>
      <c r="AU1058" s="15"/>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row>
    <row r="1059" spans="1:81" s="140" customFormat="1">
      <c r="A1059" s="142"/>
      <c r="B1059" s="217"/>
      <c r="C1059" s="163"/>
      <c r="D1059" s="164"/>
      <c r="H1059" s="165"/>
      <c r="M1059" s="165"/>
      <c r="N1059" s="165"/>
      <c r="AQ1059" s="158"/>
      <c r="AR1059" s="14"/>
      <c r="AS1059" s="2"/>
      <c r="AT1059" s="2"/>
      <c r="AU1059" s="15"/>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row>
    <row r="1060" spans="1:81" s="140" customFormat="1">
      <c r="A1060" s="142"/>
      <c r="B1060" s="217"/>
      <c r="C1060" s="163"/>
      <c r="D1060" s="164"/>
      <c r="H1060" s="165"/>
      <c r="M1060" s="165"/>
      <c r="N1060" s="165"/>
      <c r="AQ1060" s="158"/>
      <c r="AR1060" s="14"/>
      <c r="AS1060" s="2"/>
      <c r="AT1060" s="2"/>
      <c r="AU1060" s="15"/>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row>
    <row r="1061" spans="1:81" s="140" customFormat="1">
      <c r="A1061" s="142"/>
      <c r="B1061" s="217"/>
      <c r="C1061" s="163"/>
      <c r="D1061" s="164"/>
      <c r="H1061" s="165"/>
      <c r="M1061" s="165"/>
      <c r="N1061" s="165"/>
      <c r="AQ1061" s="158"/>
      <c r="AR1061" s="14"/>
      <c r="AS1061" s="2"/>
      <c r="AT1061" s="2"/>
      <c r="AU1061" s="15"/>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row>
    <row r="1062" spans="1:81" s="140" customFormat="1">
      <c r="A1062" s="142"/>
      <c r="B1062" s="217"/>
      <c r="C1062" s="163"/>
      <c r="D1062" s="164"/>
      <c r="H1062" s="165"/>
      <c r="M1062" s="165"/>
      <c r="N1062" s="165"/>
      <c r="AQ1062" s="158"/>
      <c r="AR1062" s="14"/>
      <c r="AS1062" s="2"/>
      <c r="AT1062" s="2"/>
      <c r="AU1062" s="15"/>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row>
    <row r="1063" spans="1:81" s="140" customFormat="1">
      <c r="A1063" s="142"/>
      <c r="B1063" s="217"/>
      <c r="C1063" s="163"/>
      <c r="D1063" s="164"/>
      <c r="H1063" s="165"/>
      <c r="M1063" s="165"/>
      <c r="N1063" s="165"/>
      <c r="AQ1063" s="158"/>
      <c r="AR1063" s="14"/>
      <c r="AS1063" s="2"/>
      <c r="AT1063" s="2"/>
      <c r="AU1063" s="15"/>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row>
    <row r="1064" spans="1:81" s="140" customFormat="1">
      <c r="A1064" s="142"/>
      <c r="B1064" s="217"/>
      <c r="C1064" s="163"/>
      <c r="D1064" s="164"/>
      <c r="H1064" s="165"/>
      <c r="M1064" s="165"/>
      <c r="N1064" s="165"/>
      <c r="AQ1064" s="158"/>
      <c r="AR1064" s="14"/>
      <c r="AS1064" s="2"/>
      <c r="AT1064" s="2"/>
      <c r="AU1064" s="15"/>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row>
    <row r="1065" spans="1:81" s="140" customFormat="1">
      <c r="A1065" s="142"/>
      <c r="B1065" s="217"/>
      <c r="C1065" s="163"/>
      <c r="D1065" s="164"/>
      <c r="H1065" s="165"/>
      <c r="M1065" s="165"/>
      <c r="N1065" s="165"/>
      <c r="AQ1065" s="158"/>
      <c r="AR1065" s="14"/>
      <c r="AS1065" s="2"/>
      <c r="AT1065" s="2"/>
      <c r="AU1065" s="15"/>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row>
    <row r="1066" spans="1:81" s="140" customFormat="1">
      <c r="A1066" s="142"/>
      <c r="B1066" s="217"/>
      <c r="C1066" s="163"/>
      <c r="D1066" s="164"/>
      <c r="H1066" s="165"/>
      <c r="M1066" s="165"/>
      <c r="N1066" s="165"/>
      <c r="AQ1066" s="158"/>
      <c r="AR1066" s="14"/>
      <c r="AS1066" s="2"/>
      <c r="AT1066" s="2"/>
      <c r="AU1066" s="15"/>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row>
    <row r="1067" spans="1:81" s="140" customFormat="1">
      <c r="A1067" s="142"/>
      <c r="B1067" s="217"/>
      <c r="C1067" s="163"/>
      <c r="D1067" s="164"/>
      <c r="H1067" s="165"/>
      <c r="M1067" s="165"/>
      <c r="N1067" s="165"/>
      <c r="AQ1067" s="158"/>
      <c r="AR1067" s="14"/>
      <c r="AS1067" s="2"/>
      <c r="AT1067" s="2"/>
      <c r="AU1067" s="15"/>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row>
    <row r="1068" spans="1:81" s="140" customFormat="1">
      <c r="A1068" s="142"/>
      <c r="B1068" s="217"/>
      <c r="C1068" s="163"/>
      <c r="D1068" s="164"/>
      <c r="H1068" s="165"/>
      <c r="M1068" s="165"/>
      <c r="N1068" s="165"/>
      <c r="AQ1068" s="158"/>
      <c r="AR1068" s="14"/>
      <c r="AS1068" s="2"/>
      <c r="AT1068" s="2"/>
      <c r="AU1068" s="15"/>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row>
    <row r="1069" spans="1:81" s="140" customFormat="1">
      <c r="A1069" s="142"/>
      <c r="B1069" s="217"/>
      <c r="C1069" s="163"/>
      <c r="D1069" s="164"/>
      <c r="H1069" s="165"/>
      <c r="M1069" s="165"/>
      <c r="N1069" s="165"/>
      <c r="AQ1069" s="158"/>
      <c r="AR1069" s="14"/>
      <c r="AS1069" s="2"/>
      <c r="AT1069" s="2"/>
      <c r="AU1069" s="15"/>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row>
    <row r="1070" spans="1:81" s="140" customFormat="1">
      <c r="A1070" s="142"/>
      <c r="B1070" s="217"/>
      <c r="C1070" s="163"/>
      <c r="D1070" s="164"/>
      <c r="H1070" s="165"/>
      <c r="M1070" s="165"/>
      <c r="N1070" s="165"/>
      <c r="AQ1070" s="158"/>
      <c r="AR1070" s="14"/>
      <c r="AS1070" s="2"/>
      <c r="AT1070" s="2"/>
      <c r="AU1070" s="15"/>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row>
    <row r="1071" spans="1:81" s="140" customFormat="1">
      <c r="A1071" s="142"/>
      <c r="B1071" s="217"/>
      <c r="C1071" s="163"/>
      <c r="D1071" s="164"/>
      <c r="H1071" s="165"/>
      <c r="M1071" s="165"/>
      <c r="N1071" s="165"/>
      <c r="AQ1071" s="158"/>
      <c r="AR1071" s="14"/>
      <c r="AS1071" s="2"/>
      <c r="AT1071" s="2"/>
      <c r="AU1071" s="15"/>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row>
    <row r="1072" spans="1:81" s="140" customFormat="1">
      <c r="A1072" s="142"/>
      <c r="B1072" s="217"/>
      <c r="C1072" s="163"/>
      <c r="D1072" s="164"/>
      <c r="H1072" s="165"/>
      <c r="M1072" s="165"/>
      <c r="N1072" s="165"/>
      <c r="AQ1072" s="158"/>
      <c r="AR1072" s="14"/>
      <c r="AS1072" s="2"/>
      <c r="AT1072" s="2"/>
      <c r="AU1072" s="15"/>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row>
    <row r="1073" spans="1:81" s="140" customFormat="1">
      <c r="A1073" s="142"/>
      <c r="B1073" s="217"/>
      <c r="C1073" s="163"/>
      <c r="D1073" s="164"/>
      <c r="H1073" s="165"/>
      <c r="M1073" s="165"/>
      <c r="N1073" s="165"/>
      <c r="AQ1073" s="158"/>
      <c r="AR1073" s="14"/>
      <c r="AS1073" s="2"/>
      <c r="AT1073" s="2"/>
      <c r="AU1073" s="15"/>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row>
    <row r="1074" spans="1:81" s="140" customFormat="1">
      <c r="A1074" s="142"/>
      <c r="B1074" s="217"/>
      <c r="C1074" s="163"/>
      <c r="D1074" s="164"/>
      <c r="H1074" s="165"/>
      <c r="M1074" s="165"/>
      <c r="N1074" s="165"/>
      <c r="AQ1074" s="158"/>
      <c r="AR1074" s="14"/>
      <c r="AS1074" s="2"/>
      <c r="AT1074" s="2"/>
      <c r="AU1074" s="15"/>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row>
    <row r="1075" spans="1:81" s="140" customFormat="1">
      <c r="A1075" s="142"/>
      <c r="B1075" s="217"/>
      <c r="C1075" s="163"/>
      <c r="D1075" s="164"/>
      <c r="H1075" s="165"/>
      <c r="M1075" s="165"/>
      <c r="N1075" s="165"/>
      <c r="AQ1075" s="158"/>
      <c r="AR1075" s="14"/>
      <c r="AS1075" s="2"/>
      <c r="AT1075" s="2"/>
      <c r="AU1075" s="15"/>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row>
    <row r="1076" spans="1:81" s="140" customFormat="1">
      <c r="A1076" s="142"/>
      <c r="B1076" s="217"/>
      <c r="C1076" s="163"/>
      <c r="D1076" s="164"/>
      <c r="H1076" s="165"/>
      <c r="M1076" s="165"/>
      <c r="N1076" s="165"/>
      <c r="AQ1076" s="158"/>
      <c r="AR1076" s="14"/>
      <c r="AS1076" s="2"/>
      <c r="AT1076" s="2"/>
      <c r="AU1076" s="15"/>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row>
    <row r="1077" spans="1:81" s="140" customFormat="1">
      <c r="A1077" s="142"/>
      <c r="B1077" s="217"/>
      <c r="C1077" s="163"/>
      <c r="D1077" s="164"/>
      <c r="H1077" s="165"/>
      <c r="M1077" s="165"/>
      <c r="N1077" s="165"/>
      <c r="AQ1077" s="158"/>
      <c r="AR1077" s="14"/>
      <c r="AS1077" s="2"/>
      <c r="AT1077" s="2"/>
      <c r="AU1077" s="15"/>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row>
    <row r="1078" spans="1:81" s="140" customFormat="1">
      <c r="A1078" s="142"/>
      <c r="B1078" s="217"/>
      <c r="C1078" s="163"/>
      <c r="D1078" s="164"/>
      <c r="H1078" s="165"/>
      <c r="M1078" s="165"/>
      <c r="N1078" s="165"/>
      <c r="AQ1078" s="158"/>
      <c r="AR1078" s="14"/>
      <c r="AS1078" s="2"/>
      <c r="AT1078" s="2"/>
      <c r="AU1078" s="15"/>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row>
    <row r="1079" spans="1:81" s="140" customFormat="1">
      <c r="A1079" s="142"/>
      <c r="B1079" s="217"/>
      <c r="C1079" s="163"/>
      <c r="D1079" s="164"/>
      <c r="H1079" s="165"/>
      <c r="M1079" s="165"/>
      <c r="N1079" s="165"/>
      <c r="AQ1079" s="158"/>
      <c r="AR1079" s="14"/>
      <c r="AS1079" s="2"/>
      <c r="AT1079" s="2"/>
      <c r="AU1079" s="15"/>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row>
    <row r="1080" spans="1:81" s="140" customFormat="1">
      <c r="A1080" s="142"/>
      <c r="B1080" s="217"/>
      <c r="C1080" s="163"/>
      <c r="D1080" s="164"/>
      <c r="H1080" s="165"/>
      <c r="M1080" s="165"/>
      <c r="N1080" s="165"/>
      <c r="AQ1080" s="158"/>
      <c r="AR1080" s="14"/>
      <c r="AS1080" s="2"/>
      <c r="AT1080" s="2"/>
      <c r="AU1080" s="15"/>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row>
    <row r="1081" spans="1:81" s="140" customFormat="1">
      <c r="A1081" s="142"/>
      <c r="B1081" s="217"/>
      <c r="C1081" s="163"/>
      <c r="D1081" s="164"/>
      <c r="H1081" s="165"/>
      <c r="M1081" s="165"/>
      <c r="N1081" s="165"/>
      <c r="AQ1081" s="158"/>
      <c r="AR1081" s="14"/>
      <c r="AS1081" s="2"/>
      <c r="AT1081" s="2"/>
      <c r="AU1081" s="15"/>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row>
    <row r="1082" spans="1:81" s="140" customFormat="1">
      <c r="A1082" s="142"/>
      <c r="B1082" s="217"/>
      <c r="C1082" s="163"/>
      <c r="D1082" s="164"/>
      <c r="H1082" s="165"/>
      <c r="M1082" s="165"/>
      <c r="N1082" s="165"/>
      <c r="AQ1082" s="158"/>
      <c r="AR1082" s="14"/>
      <c r="AS1082" s="2"/>
      <c r="AT1082" s="2"/>
      <c r="AU1082" s="15"/>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row>
    <row r="1083" spans="1:81" s="140" customFormat="1">
      <c r="A1083" s="142"/>
      <c r="B1083" s="217"/>
      <c r="C1083" s="163"/>
      <c r="D1083" s="164"/>
      <c r="H1083" s="165"/>
      <c r="M1083" s="165"/>
      <c r="N1083" s="165"/>
      <c r="AQ1083" s="158"/>
      <c r="AR1083" s="14"/>
      <c r="AS1083" s="2"/>
      <c r="AT1083" s="2"/>
      <c r="AU1083" s="15"/>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row>
    <row r="1084" spans="1:81" s="140" customFormat="1">
      <c r="A1084" s="142"/>
      <c r="B1084" s="217"/>
      <c r="C1084" s="163"/>
      <c r="D1084" s="164"/>
      <c r="H1084" s="165"/>
      <c r="M1084" s="165"/>
      <c r="N1084" s="165"/>
      <c r="AQ1084" s="158"/>
      <c r="AR1084" s="14"/>
      <c r="AS1084" s="2"/>
      <c r="AT1084" s="2"/>
      <c r="AU1084" s="15"/>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row>
    <row r="1085" spans="1:81" s="140" customFormat="1">
      <c r="A1085" s="142"/>
      <c r="B1085" s="217"/>
      <c r="C1085" s="163"/>
      <c r="D1085" s="164"/>
      <c r="H1085" s="165"/>
      <c r="M1085" s="165"/>
      <c r="N1085" s="165"/>
      <c r="AQ1085" s="158"/>
      <c r="AR1085" s="14"/>
      <c r="AS1085" s="2"/>
      <c r="AT1085" s="2"/>
      <c r="AU1085" s="15"/>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row>
    <row r="1086" spans="1:81" s="140" customFormat="1">
      <c r="A1086" s="142"/>
      <c r="B1086" s="217"/>
      <c r="C1086" s="163"/>
      <c r="D1086" s="164"/>
      <c r="H1086" s="165"/>
      <c r="M1086" s="165"/>
      <c r="N1086" s="165"/>
      <c r="AQ1086" s="158"/>
      <c r="AR1086" s="14"/>
      <c r="AS1086" s="2"/>
      <c r="AT1086" s="2"/>
      <c r="AU1086" s="15"/>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row>
    <row r="1087" spans="1:81" s="140" customFormat="1">
      <c r="A1087" s="142"/>
      <c r="B1087" s="217"/>
      <c r="C1087" s="163"/>
      <c r="D1087" s="164"/>
      <c r="H1087" s="165"/>
      <c r="M1087" s="165"/>
      <c r="N1087" s="165"/>
      <c r="AQ1087" s="158"/>
      <c r="AR1087" s="14"/>
      <c r="AS1087" s="2"/>
      <c r="AT1087" s="2"/>
      <c r="AU1087" s="15"/>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row>
    <row r="1088" spans="1:81" s="140" customFormat="1">
      <c r="A1088" s="142"/>
      <c r="B1088" s="217"/>
      <c r="C1088" s="163"/>
      <c r="D1088" s="164"/>
      <c r="H1088" s="165"/>
      <c r="M1088" s="165"/>
      <c r="N1088" s="165"/>
      <c r="AQ1088" s="158"/>
      <c r="AR1088" s="14"/>
      <c r="AS1088" s="2"/>
      <c r="AT1088" s="2"/>
      <c r="AU1088" s="15"/>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row>
    <row r="1089" spans="1:81" s="140" customFormat="1">
      <c r="A1089" s="142"/>
      <c r="B1089" s="217"/>
      <c r="C1089" s="163"/>
      <c r="D1089" s="164"/>
      <c r="H1089" s="165"/>
      <c r="M1089" s="165"/>
      <c r="N1089" s="165"/>
      <c r="AQ1089" s="158"/>
      <c r="AR1089" s="14"/>
      <c r="AS1089" s="2"/>
      <c r="AT1089" s="2"/>
      <c r="AU1089" s="15"/>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row>
    <row r="1090" spans="1:81" s="140" customFormat="1">
      <c r="A1090" s="142"/>
      <c r="B1090" s="217"/>
      <c r="C1090" s="163"/>
      <c r="D1090" s="164"/>
      <c r="H1090" s="165"/>
      <c r="M1090" s="165"/>
      <c r="N1090" s="165"/>
      <c r="AQ1090" s="158"/>
      <c r="AR1090" s="14"/>
      <c r="AS1090" s="2"/>
      <c r="AT1090" s="2"/>
      <c r="AU1090" s="15"/>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row>
    <row r="1091" spans="1:81" s="140" customFormat="1">
      <c r="A1091" s="142"/>
      <c r="B1091" s="217"/>
      <c r="C1091" s="163"/>
      <c r="D1091" s="164"/>
      <c r="H1091" s="165"/>
      <c r="M1091" s="165"/>
      <c r="N1091" s="165"/>
      <c r="AQ1091" s="158"/>
      <c r="AR1091" s="14"/>
      <c r="AS1091" s="2"/>
      <c r="AT1091" s="2"/>
      <c r="AU1091" s="15"/>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row>
    <row r="1092" spans="1:81" s="140" customFormat="1">
      <c r="A1092" s="142"/>
      <c r="B1092" s="217"/>
      <c r="C1092" s="163"/>
      <c r="D1092" s="164"/>
      <c r="H1092" s="165"/>
      <c r="M1092" s="165"/>
      <c r="N1092" s="165"/>
      <c r="AQ1092" s="158"/>
      <c r="AR1092" s="14"/>
      <c r="AS1092" s="2"/>
      <c r="AT1092" s="2"/>
      <c r="AU1092" s="15"/>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row>
    <row r="1093" spans="1:81" s="140" customFormat="1">
      <c r="A1093" s="142"/>
      <c r="B1093" s="217"/>
      <c r="C1093" s="163"/>
      <c r="D1093" s="164"/>
      <c r="H1093" s="165"/>
      <c r="M1093" s="165"/>
      <c r="N1093" s="165"/>
      <c r="AQ1093" s="158"/>
      <c r="AR1093" s="14"/>
      <c r="AS1093" s="2"/>
      <c r="AT1093" s="2"/>
      <c r="AU1093" s="15"/>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row>
    <row r="1094" spans="1:81" s="140" customFormat="1">
      <c r="A1094" s="142"/>
      <c r="B1094" s="217"/>
      <c r="C1094" s="163"/>
      <c r="D1094" s="164"/>
      <c r="H1094" s="165"/>
      <c r="M1094" s="165"/>
      <c r="N1094" s="165"/>
      <c r="AQ1094" s="158"/>
      <c r="AR1094" s="14"/>
      <c r="AS1094" s="2"/>
      <c r="AT1094" s="2"/>
      <c r="AU1094" s="15"/>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row>
    <row r="1095" spans="1:81" s="140" customFormat="1">
      <c r="A1095" s="142"/>
      <c r="B1095" s="217"/>
      <c r="C1095" s="163"/>
      <c r="D1095" s="164"/>
      <c r="H1095" s="165"/>
      <c r="M1095" s="165"/>
      <c r="N1095" s="165"/>
      <c r="AQ1095" s="158"/>
      <c r="AR1095" s="14"/>
      <c r="AS1095" s="2"/>
      <c r="AT1095" s="2"/>
      <c r="AU1095" s="15"/>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row>
    <row r="1096" spans="1:81" s="140" customFormat="1">
      <c r="A1096" s="142"/>
      <c r="B1096" s="217"/>
      <c r="C1096" s="163"/>
      <c r="D1096" s="164"/>
      <c r="H1096" s="165"/>
      <c r="M1096" s="165"/>
      <c r="N1096" s="165"/>
      <c r="AQ1096" s="158"/>
      <c r="AR1096" s="14"/>
      <c r="AS1096" s="2"/>
      <c r="AT1096" s="2"/>
      <c r="AU1096" s="15"/>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row>
    <row r="1097" spans="1:81" s="140" customFormat="1">
      <c r="A1097" s="142"/>
      <c r="B1097" s="217"/>
      <c r="C1097" s="163"/>
      <c r="D1097" s="164"/>
      <c r="H1097" s="165"/>
      <c r="M1097" s="165"/>
      <c r="N1097" s="165"/>
      <c r="AQ1097" s="158"/>
      <c r="AR1097" s="14"/>
      <c r="AS1097" s="2"/>
      <c r="AT1097" s="2"/>
      <c r="AU1097" s="15"/>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row>
    <row r="1098" spans="1:81" s="140" customFormat="1">
      <c r="A1098" s="142"/>
      <c r="B1098" s="217"/>
      <c r="C1098" s="163"/>
      <c r="D1098" s="164"/>
      <c r="H1098" s="165"/>
      <c r="M1098" s="165"/>
      <c r="N1098" s="165"/>
      <c r="AQ1098" s="158"/>
      <c r="AR1098" s="14"/>
      <c r="AS1098" s="2"/>
      <c r="AT1098" s="2"/>
      <c r="AU1098" s="15"/>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row>
    <row r="1099" spans="1:81" s="140" customFormat="1">
      <c r="A1099" s="142"/>
      <c r="B1099" s="217"/>
      <c r="C1099" s="163"/>
      <c r="D1099" s="164"/>
      <c r="H1099" s="165"/>
      <c r="M1099" s="165"/>
      <c r="N1099" s="165"/>
      <c r="AQ1099" s="158"/>
      <c r="AR1099" s="14"/>
      <c r="AS1099" s="2"/>
      <c r="AT1099" s="2"/>
      <c r="AU1099" s="15"/>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row>
    <row r="1100" spans="1:81" s="140" customFormat="1">
      <c r="A1100" s="142"/>
      <c r="B1100" s="217"/>
      <c r="C1100" s="163"/>
      <c r="D1100" s="164"/>
      <c r="H1100" s="165"/>
      <c r="M1100" s="165"/>
      <c r="N1100" s="165"/>
      <c r="AQ1100" s="158"/>
      <c r="AR1100" s="14"/>
      <c r="AS1100" s="2"/>
      <c r="AT1100" s="2"/>
      <c r="AU1100" s="15"/>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row>
    <row r="1101" spans="1:81" s="140" customFormat="1">
      <c r="A1101" s="142"/>
      <c r="B1101" s="217"/>
      <c r="C1101" s="163"/>
      <c r="D1101" s="164"/>
      <c r="H1101" s="165"/>
      <c r="M1101" s="165"/>
      <c r="N1101" s="165"/>
      <c r="AQ1101" s="158"/>
      <c r="AR1101" s="14"/>
      <c r="AS1101" s="2"/>
      <c r="AT1101" s="2"/>
      <c r="AU1101" s="15"/>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row>
    <row r="1102" spans="1:81" s="140" customFormat="1">
      <c r="A1102" s="142"/>
      <c r="B1102" s="217"/>
      <c r="C1102" s="163"/>
      <c r="D1102" s="164"/>
      <c r="H1102" s="165"/>
      <c r="M1102" s="165"/>
      <c r="N1102" s="165"/>
      <c r="AQ1102" s="158"/>
      <c r="AR1102" s="14"/>
      <c r="AS1102" s="2"/>
      <c r="AT1102" s="2"/>
      <c r="AU1102" s="15"/>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row>
    <row r="1103" spans="1:81" s="140" customFormat="1">
      <c r="A1103" s="142"/>
      <c r="B1103" s="217"/>
      <c r="C1103" s="163"/>
      <c r="D1103" s="164"/>
      <c r="H1103" s="165"/>
      <c r="M1103" s="165"/>
      <c r="N1103" s="165"/>
      <c r="AQ1103" s="158"/>
      <c r="AR1103" s="14"/>
      <c r="AS1103" s="2"/>
      <c r="AT1103" s="2"/>
      <c r="AU1103" s="15"/>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row>
    <row r="1104" spans="1:81" s="140" customFormat="1">
      <c r="A1104" s="142"/>
      <c r="B1104" s="217"/>
      <c r="C1104" s="163"/>
      <c r="D1104" s="164"/>
      <c r="H1104" s="165"/>
      <c r="M1104" s="165"/>
      <c r="N1104" s="165"/>
      <c r="AQ1104" s="158"/>
      <c r="AR1104" s="14"/>
      <c r="AS1104" s="2"/>
      <c r="AT1104" s="2"/>
      <c r="AU1104" s="15"/>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row>
    <row r="1105" spans="1:81" s="140" customFormat="1">
      <c r="A1105" s="142"/>
      <c r="B1105" s="217"/>
      <c r="C1105" s="163"/>
      <c r="D1105" s="164"/>
      <c r="H1105" s="165"/>
      <c r="M1105" s="165"/>
      <c r="N1105" s="165"/>
      <c r="AQ1105" s="158"/>
      <c r="AR1105" s="14"/>
      <c r="AS1105" s="2"/>
      <c r="AT1105" s="2"/>
      <c r="AU1105" s="15"/>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row>
    <row r="1106" spans="1:81" s="140" customFormat="1">
      <c r="A1106" s="142"/>
      <c r="B1106" s="217"/>
      <c r="C1106" s="163"/>
      <c r="D1106" s="164"/>
      <c r="H1106" s="165"/>
      <c r="M1106" s="165"/>
      <c r="N1106" s="165"/>
      <c r="AQ1106" s="158"/>
      <c r="AR1106" s="14"/>
      <c r="AS1106" s="2"/>
      <c r="AT1106" s="2"/>
      <c r="AU1106" s="15"/>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row>
    <row r="1107" spans="1:81" s="140" customFormat="1">
      <c r="A1107" s="142"/>
      <c r="B1107" s="217"/>
      <c r="C1107" s="163"/>
      <c r="D1107" s="164"/>
      <c r="H1107" s="165"/>
      <c r="M1107" s="165"/>
      <c r="N1107" s="165"/>
      <c r="AQ1107" s="158"/>
      <c r="AR1107" s="14"/>
      <c r="AS1107" s="2"/>
      <c r="AT1107" s="2"/>
      <c r="AU1107" s="15"/>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row>
    <row r="1108" spans="1:81" s="140" customFormat="1">
      <c r="A1108" s="142"/>
      <c r="B1108" s="217"/>
      <c r="C1108" s="163"/>
      <c r="D1108" s="164"/>
      <c r="H1108" s="165"/>
      <c r="M1108" s="165"/>
      <c r="N1108" s="165"/>
      <c r="AQ1108" s="158"/>
      <c r="AR1108" s="14"/>
      <c r="AS1108" s="2"/>
      <c r="AT1108" s="2"/>
      <c r="AU1108" s="15"/>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row>
    <row r="1109" spans="1:81" s="140" customFormat="1">
      <c r="A1109" s="142"/>
      <c r="B1109" s="217"/>
      <c r="C1109" s="163"/>
      <c r="D1109" s="164"/>
      <c r="H1109" s="165"/>
      <c r="M1109" s="165"/>
      <c r="N1109" s="165"/>
      <c r="AQ1109" s="158"/>
      <c r="AR1109" s="14"/>
      <c r="AS1109" s="2"/>
      <c r="AT1109" s="2"/>
      <c r="AU1109" s="15"/>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row>
    <row r="1110" spans="1:81" s="140" customFormat="1">
      <c r="A1110" s="142"/>
      <c r="B1110" s="217"/>
      <c r="C1110" s="163"/>
      <c r="D1110" s="164"/>
      <c r="H1110" s="165"/>
      <c r="M1110" s="165"/>
      <c r="N1110" s="165"/>
      <c r="AQ1110" s="158"/>
      <c r="AR1110" s="14"/>
      <c r="AS1110" s="2"/>
      <c r="AT1110" s="2"/>
      <c r="AU1110" s="15"/>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row>
    <row r="1111" spans="1:81" s="140" customFormat="1">
      <c r="A1111" s="142"/>
      <c r="B1111" s="217"/>
      <c r="C1111" s="163"/>
      <c r="D1111" s="164"/>
      <c r="H1111" s="165"/>
      <c r="M1111" s="165"/>
      <c r="N1111" s="165"/>
      <c r="AQ1111" s="158"/>
      <c r="AR1111" s="14"/>
      <c r="AS1111" s="2"/>
      <c r="AT1111" s="2"/>
      <c r="AU1111" s="15"/>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row>
    <row r="1112" spans="1:81" s="140" customFormat="1">
      <c r="A1112" s="142"/>
      <c r="B1112" s="217"/>
      <c r="C1112" s="163"/>
      <c r="D1112" s="164"/>
      <c r="H1112" s="165"/>
      <c r="M1112" s="165"/>
      <c r="N1112" s="165"/>
      <c r="AQ1112" s="158"/>
      <c r="AR1112" s="14"/>
      <c r="AS1112" s="2"/>
      <c r="AT1112" s="2"/>
      <c r="AU1112" s="15"/>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row>
    <row r="1113" spans="1:81" s="140" customFormat="1">
      <c r="A1113" s="142"/>
      <c r="B1113" s="217"/>
      <c r="C1113" s="163"/>
      <c r="D1113" s="164"/>
      <c r="H1113" s="165"/>
      <c r="M1113" s="165"/>
      <c r="N1113" s="165"/>
      <c r="AQ1113" s="158"/>
      <c r="AR1113" s="14"/>
      <c r="AS1113" s="2"/>
      <c r="AT1113" s="2"/>
      <c r="AU1113" s="15"/>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row>
    <row r="1114" spans="1:81" s="140" customFormat="1">
      <c r="A1114" s="142"/>
      <c r="B1114" s="217"/>
      <c r="C1114" s="163"/>
      <c r="D1114" s="164"/>
      <c r="H1114" s="165"/>
      <c r="M1114" s="165"/>
      <c r="N1114" s="165"/>
      <c r="AQ1114" s="158"/>
      <c r="AR1114" s="14"/>
      <c r="AS1114" s="2"/>
      <c r="AT1114" s="2"/>
      <c r="AU1114" s="15"/>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row>
    <row r="1115" spans="1:81" s="140" customFormat="1">
      <c r="A1115" s="142"/>
      <c r="B1115" s="217"/>
      <c r="C1115" s="163"/>
      <c r="D1115" s="164"/>
      <c r="H1115" s="165"/>
      <c r="M1115" s="165"/>
      <c r="N1115" s="165"/>
      <c r="AQ1115" s="158"/>
      <c r="AR1115" s="14"/>
      <c r="AS1115" s="2"/>
      <c r="AT1115" s="2"/>
      <c r="AU1115" s="15"/>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row>
    <row r="1116" spans="1:81" s="140" customFormat="1">
      <c r="A1116" s="142"/>
      <c r="B1116" s="217"/>
      <c r="C1116" s="163"/>
      <c r="D1116" s="164"/>
      <c r="H1116" s="165"/>
      <c r="M1116" s="165"/>
      <c r="N1116" s="165"/>
      <c r="AQ1116" s="158"/>
      <c r="AR1116" s="14"/>
      <c r="AS1116" s="2"/>
      <c r="AT1116" s="2"/>
      <c r="AU1116" s="15"/>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row>
    <row r="1117" spans="1:81" s="140" customFormat="1">
      <c r="A1117" s="142"/>
      <c r="B1117" s="217"/>
      <c r="C1117" s="163"/>
      <c r="D1117" s="164"/>
      <c r="H1117" s="165"/>
      <c r="M1117" s="165"/>
      <c r="N1117" s="165"/>
      <c r="AQ1117" s="158"/>
      <c r="AR1117" s="14"/>
      <c r="AS1117" s="2"/>
      <c r="AT1117" s="2"/>
      <c r="AU1117" s="15"/>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row>
    <row r="1118" spans="1:81" s="140" customFormat="1">
      <c r="A1118" s="142"/>
      <c r="B1118" s="217"/>
      <c r="C1118" s="163"/>
      <c r="D1118" s="164"/>
      <c r="H1118" s="165"/>
      <c r="M1118" s="165"/>
      <c r="N1118" s="165"/>
      <c r="AQ1118" s="158"/>
      <c r="AR1118" s="14"/>
      <c r="AS1118" s="2"/>
      <c r="AT1118" s="2"/>
      <c r="AU1118" s="15"/>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row>
    <row r="1119" spans="1:81" s="140" customFormat="1">
      <c r="A1119" s="142"/>
      <c r="B1119" s="217"/>
      <c r="C1119" s="163"/>
      <c r="D1119" s="164"/>
      <c r="H1119" s="165"/>
      <c r="M1119" s="165"/>
      <c r="N1119" s="165"/>
      <c r="AQ1119" s="158"/>
      <c r="AR1119" s="14"/>
      <c r="AS1119" s="2"/>
      <c r="AT1119" s="2"/>
      <c r="AU1119" s="15"/>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row>
    <row r="1120" spans="1:81" s="140" customFormat="1">
      <c r="A1120" s="142"/>
      <c r="B1120" s="217"/>
      <c r="C1120" s="163"/>
      <c r="D1120" s="164"/>
      <c r="H1120" s="165"/>
      <c r="M1120" s="165"/>
      <c r="N1120" s="165"/>
      <c r="AQ1120" s="158"/>
      <c r="AR1120" s="14"/>
      <c r="AS1120" s="2"/>
      <c r="AT1120" s="2"/>
      <c r="AU1120" s="15"/>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row>
    <row r="1121" spans="1:81" s="140" customFormat="1">
      <c r="A1121" s="142"/>
      <c r="B1121" s="217"/>
      <c r="C1121" s="163"/>
      <c r="D1121" s="164"/>
      <c r="H1121" s="165"/>
      <c r="M1121" s="165"/>
      <c r="N1121" s="165"/>
      <c r="AQ1121" s="158"/>
      <c r="AR1121" s="14"/>
      <c r="AS1121" s="2"/>
      <c r="AT1121" s="2"/>
      <c r="AU1121" s="15"/>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row>
    <row r="1122" spans="1:81" s="140" customFormat="1">
      <c r="A1122" s="142"/>
      <c r="B1122" s="217"/>
      <c r="C1122" s="163"/>
      <c r="D1122" s="164"/>
      <c r="H1122" s="165"/>
      <c r="M1122" s="165"/>
      <c r="N1122" s="165"/>
      <c r="AQ1122" s="158"/>
      <c r="AR1122" s="14"/>
      <c r="AS1122" s="2"/>
      <c r="AT1122" s="2"/>
      <c r="AU1122" s="15"/>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row>
    <row r="1123" spans="1:81" s="140" customFormat="1">
      <c r="A1123" s="142"/>
      <c r="B1123" s="217"/>
      <c r="C1123" s="163"/>
      <c r="D1123" s="164"/>
      <c r="H1123" s="165"/>
      <c r="M1123" s="165"/>
      <c r="N1123" s="165"/>
      <c r="AQ1123" s="158"/>
      <c r="AR1123" s="14"/>
      <c r="AS1123" s="2"/>
      <c r="AT1123" s="2"/>
      <c r="AU1123" s="15"/>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row>
    <row r="1124" spans="1:81" s="140" customFormat="1">
      <c r="A1124" s="142"/>
      <c r="B1124" s="217"/>
      <c r="C1124" s="163"/>
      <c r="D1124" s="164"/>
      <c r="H1124" s="165"/>
      <c r="M1124" s="165"/>
      <c r="N1124" s="165"/>
      <c r="AQ1124" s="158"/>
      <c r="AR1124" s="14"/>
      <c r="AS1124" s="2"/>
      <c r="AT1124" s="2"/>
      <c r="AU1124" s="15"/>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row>
    <row r="1125" spans="1:81" s="140" customFormat="1">
      <c r="A1125" s="142"/>
      <c r="B1125" s="217"/>
      <c r="C1125" s="163"/>
      <c r="D1125" s="164"/>
      <c r="H1125" s="165"/>
      <c r="M1125" s="165"/>
      <c r="N1125" s="165"/>
      <c r="AQ1125" s="158"/>
      <c r="AR1125" s="14"/>
      <c r="AS1125" s="2"/>
      <c r="AT1125" s="2"/>
      <c r="AU1125" s="15"/>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row>
    <row r="1126" spans="1:81" s="140" customFormat="1">
      <c r="A1126" s="142"/>
      <c r="B1126" s="217"/>
      <c r="C1126" s="163"/>
      <c r="D1126" s="164"/>
      <c r="H1126" s="165"/>
      <c r="M1126" s="165"/>
      <c r="N1126" s="165"/>
      <c r="AQ1126" s="158"/>
      <c r="AR1126" s="14"/>
      <c r="AS1126" s="2"/>
      <c r="AT1126" s="2"/>
      <c r="AU1126" s="15"/>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row>
    <row r="1127" spans="1:81" s="140" customFormat="1">
      <c r="A1127" s="142"/>
      <c r="B1127" s="217"/>
      <c r="C1127" s="163"/>
      <c r="D1127" s="164"/>
      <c r="H1127" s="165"/>
      <c r="M1127" s="165"/>
      <c r="N1127" s="165"/>
      <c r="AQ1127" s="158"/>
      <c r="AR1127" s="14"/>
      <c r="AS1127" s="2"/>
      <c r="AT1127" s="2"/>
      <c r="AU1127" s="15"/>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row>
    <row r="1128" spans="1:81" s="140" customFormat="1">
      <c r="A1128" s="142"/>
      <c r="B1128" s="217"/>
      <c r="C1128" s="163"/>
      <c r="D1128" s="164"/>
      <c r="H1128" s="165"/>
      <c r="M1128" s="165"/>
      <c r="N1128" s="165"/>
      <c r="AQ1128" s="158"/>
      <c r="AR1128" s="14"/>
      <c r="AS1128" s="2"/>
      <c r="AT1128" s="2"/>
      <c r="AU1128" s="15"/>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row>
    <row r="1129" spans="1:81" s="140" customFormat="1">
      <c r="A1129" s="142"/>
      <c r="B1129" s="217"/>
      <c r="C1129" s="163"/>
      <c r="D1129" s="164"/>
      <c r="H1129" s="165"/>
      <c r="M1129" s="165"/>
      <c r="N1129" s="165"/>
      <c r="AQ1129" s="158"/>
      <c r="AR1129" s="14"/>
      <c r="AS1129" s="2"/>
      <c r="AT1129" s="2"/>
      <c r="AU1129" s="15"/>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row>
    <row r="1130" spans="1:81" s="140" customFormat="1">
      <c r="A1130" s="142"/>
      <c r="B1130" s="217"/>
      <c r="C1130" s="163"/>
      <c r="D1130" s="164"/>
      <c r="H1130" s="165"/>
      <c r="M1130" s="165"/>
      <c r="N1130" s="165"/>
      <c r="AQ1130" s="158"/>
      <c r="AR1130" s="14"/>
      <c r="AS1130" s="2"/>
      <c r="AT1130" s="2"/>
      <c r="AU1130" s="15"/>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row>
    <row r="1131" spans="1:81" s="140" customFormat="1">
      <c r="A1131" s="142"/>
      <c r="B1131" s="217"/>
      <c r="C1131" s="163"/>
      <c r="D1131" s="164"/>
      <c r="H1131" s="165"/>
      <c r="M1131" s="165"/>
      <c r="N1131" s="165"/>
      <c r="AQ1131" s="158"/>
      <c r="AR1131" s="14"/>
      <c r="AS1131" s="2"/>
      <c r="AT1131" s="2"/>
      <c r="AU1131" s="15"/>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row>
    <row r="1132" spans="1:81" s="140" customFormat="1">
      <c r="A1132" s="142"/>
      <c r="B1132" s="217"/>
      <c r="C1132" s="163"/>
      <c r="D1132" s="164"/>
      <c r="H1132" s="165"/>
      <c r="M1132" s="165"/>
      <c r="N1132" s="165"/>
      <c r="AQ1132" s="158"/>
      <c r="AR1132" s="14"/>
      <c r="AS1132" s="2"/>
      <c r="AT1132" s="2"/>
      <c r="AU1132" s="15"/>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row>
    <row r="1133" spans="1:81" s="140" customFormat="1">
      <c r="A1133" s="142"/>
      <c r="B1133" s="217"/>
      <c r="C1133" s="163"/>
      <c r="D1133" s="164"/>
      <c r="H1133" s="165"/>
      <c r="M1133" s="165"/>
      <c r="N1133" s="165"/>
      <c r="AQ1133" s="158"/>
      <c r="AR1133" s="14"/>
      <c r="AS1133" s="2"/>
      <c r="AT1133" s="2"/>
      <c r="AU1133" s="15"/>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row>
    <row r="1134" spans="1:81" s="140" customFormat="1">
      <c r="A1134" s="142"/>
      <c r="B1134" s="217"/>
      <c r="C1134" s="163"/>
      <c r="D1134" s="164"/>
      <c r="H1134" s="165"/>
      <c r="M1134" s="165"/>
      <c r="N1134" s="165"/>
      <c r="AQ1134" s="158"/>
      <c r="AR1134" s="14"/>
      <c r="AS1134" s="2"/>
      <c r="AT1134" s="2"/>
      <c r="AU1134" s="15"/>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row>
    <row r="1135" spans="1:81" s="140" customFormat="1">
      <c r="A1135" s="142"/>
      <c r="B1135" s="217"/>
      <c r="C1135" s="163"/>
      <c r="D1135" s="164"/>
      <c r="H1135" s="165"/>
      <c r="M1135" s="165"/>
      <c r="N1135" s="165"/>
      <c r="AQ1135" s="158"/>
      <c r="AR1135" s="14"/>
      <c r="AS1135" s="2"/>
      <c r="AT1135" s="2"/>
      <c r="AU1135" s="15"/>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row>
    <row r="1136" spans="1:81" s="140" customFormat="1">
      <c r="A1136" s="142"/>
      <c r="B1136" s="217"/>
      <c r="C1136" s="163"/>
      <c r="D1136" s="164"/>
      <c r="H1136" s="165"/>
      <c r="M1136" s="165"/>
      <c r="N1136" s="165"/>
      <c r="AQ1136" s="158"/>
      <c r="AR1136" s="14"/>
      <c r="AS1136" s="2"/>
      <c r="AT1136" s="2"/>
      <c r="AU1136" s="15"/>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row>
    <row r="1137" spans="1:81" s="140" customFormat="1">
      <c r="A1137" s="142"/>
      <c r="B1137" s="217"/>
      <c r="C1137" s="163"/>
      <c r="D1137" s="164"/>
      <c r="H1137" s="165"/>
      <c r="M1137" s="165"/>
      <c r="N1137" s="165"/>
      <c r="AQ1137" s="158"/>
      <c r="AR1137" s="14"/>
      <c r="AS1137" s="2"/>
      <c r="AT1137" s="2"/>
      <c r="AU1137" s="15"/>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row>
    <row r="1138" spans="1:81" s="140" customFormat="1">
      <c r="A1138" s="142"/>
      <c r="B1138" s="217"/>
      <c r="C1138" s="163"/>
      <c r="D1138" s="164"/>
      <c r="H1138" s="165"/>
      <c r="M1138" s="165"/>
      <c r="N1138" s="165"/>
      <c r="AQ1138" s="158"/>
      <c r="AR1138" s="14"/>
      <c r="AS1138" s="2"/>
      <c r="AT1138" s="2"/>
      <c r="AU1138" s="15"/>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row>
    <row r="1139" spans="1:81" s="140" customFormat="1">
      <c r="A1139" s="142"/>
      <c r="B1139" s="217"/>
      <c r="C1139" s="163"/>
      <c r="D1139" s="164"/>
      <c r="H1139" s="165"/>
      <c r="M1139" s="165"/>
      <c r="N1139" s="165"/>
      <c r="AQ1139" s="158"/>
      <c r="AR1139" s="14"/>
      <c r="AS1139" s="2"/>
      <c r="AT1139" s="2"/>
      <c r="AU1139" s="15"/>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row>
    <row r="1140" spans="1:81" s="140" customFormat="1">
      <c r="A1140" s="142"/>
      <c r="B1140" s="217"/>
      <c r="C1140" s="163"/>
      <c r="D1140" s="164"/>
      <c r="H1140" s="165"/>
      <c r="M1140" s="165"/>
      <c r="N1140" s="165"/>
      <c r="AQ1140" s="158"/>
      <c r="AR1140" s="14"/>
      <c r="AS1140" s="2"/>
      <c r="AT1140" s="2"/>
      <c r="AU1140" s="15"/>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row>
    <row r="1141" spans="1:81" s="140" customFormat="1">
      <c r="A1141" s="142"/>
      <c r="B1141" s="217"/>
      <c r="C1141" s="163"/>
      <c r="D1141" s="164"/>
      <c r="H1141" s="165"/>
      <c r="M1141" s="165"/>
      <c r="N1141" s="165"/>
      <c r="AQ1141" s="158"/>
      <c r="AR1141" s="14"/>
      <c r="AS1141" s="2"/>
      <c r="AT1141" s="2"/>
      <c r="AU1141" s="15"/>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row>
    <row r="1142" spans="1:81" s="140" customFormat="1">
      <c r="A1142" s="142"/>
      <c r="B1142" s="217"/>
      <c r="C1142" s="163"/>
      <c r="D1142" s="164"/>
      <c r="H1142" s="165"/>
      <c r="M1142" s="165"/>
      <c r="N1142" s="165"/>
      <c r="AQ1142" s="158"/>
      <c r="AR1142" s="14"/>
      <c r="AS1142" s="2"/>
      <c r="AT1142" s="2"/>
      <c r="AU1142" s="15"/>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row>
    <row r="1143" spans="1:81" s="140" customFormat="1">
      <c r="A1143" s="142"/>
      <c r="B1143" s="217"/>
      <c r="C1143" s="163"/>
      <c r="D1143" s="164"/>
      <c r="H1143" s="165"/>
      <c r="M1143" s="165"/>
      <c r="N1143" s="165"/>
      <c r="AQ1143" s="158"/>
      <c r="AR1143" s="14"/>
      <c r="AS1143" s="2"/>
      <c r="AT1143" s="2"/>
      <c r="AU1143" s="15"/>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row>
    <row r="1144" spans="1:81" s="140" customFormat="1">
      <c r="A1144" s="142"/>
      <c r="B1144" s="217"/>
      <c r="C1144" s="163"/>
      <c r="D1144" s="164"/>
      <c r="H1144" s="165"/>
      <c r="M1144" s="165"/>
      <c r="N1144" s="165"/>
      <c r="AQ1144" s="158"/>
      <c r="AR1144" s="14"/>
      <c r="AS1144" s="2"/>
      <c r="AT1144" s="2"/>
      <c r="AU1144" s="15"/>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row>
    <row r="1145" spans="1:81" s="140" customFormat="1">
      <c r="A1145" s="142"/>
      <c r="B1145" s="217"/>
      <c r="C1145" s="163"/>
      <c r="D1145" s="164"/>
      <c r="H1145" s="165"/>
      <c r="M1145" s="165"/>
      <c r="N1145" s="165"/>
      <c r="AQ1145" s="158"/>
      <c r="AR1145" s="14"/>
      <c r="AS1145" s="2"/>
      <c r="AT1145" s="2"/>
      <c r="AU1145" s="15"/>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row>
    <row r="1146" spans="1:81" s="140" customFormat="1">
      <c r="A1146" s="142"/>
      <c r="B1146" s="217"/>
      <c r="C1146" s="163"/>
      <c r="D1146" s="164"/>
      <c r="H1146" s="165"/>
      <c r="M1146" s="165"/>
      <c r="N1146" s="165"/>
      <c r="AQ1146" s="158"/>
      <c r="AR1146" s="14"/>
      <c r="AS1146" s="2"/>
      <c r="AT1146" s="2"/>
      <c r="AU1146" s="15"/>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row>
    <row r="1147" spans="1:81" s="140" customFormat="1">
      <c r="A1147" s="142"/>
      <c r="B1147" s="217"/>
      <c r="C1147" s="163"/>
      <c r="D1147" s="164"/>
      <c r="H1147" s="165"/>
      <c r="M1147" s="165"/>
      <c r="N1147" s="165"/>
      <c r="AQ1147" s="158"/>
      <c r="AR1147" s="14"/>
      <c r="AS1147" s="2"/>
      <c r="AT1147" s="2"/>
      <c r="AU1147" s="15"/>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row>
    <row r="1148" spans="1:81" s="140" customFormat="1">
      <c r="A1148" s="142"/>
      <c r="B1148" s="217"/>
      <c r="C1148" s="163"/>
      <c r="D1148" s="164"/>
      <c r="H1148" s="165"/>
      <c r="M1148" s="165"/>
      <c r="N1148" s="165"/>
      <c r="AQ1148" s="158"/>
      <c r="AR1148" s="14"/>
      <c r="AS1148" s="2"/>
      <c r="AT1148" s="2"/>
      <c r="AU1148" s="15"/>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row>
    <row r="1149" spans="1:81" s="140" customFormat="1">
      <c r="A1149" s="142"/>
      <c r="B1149" s="217"/>
      <c r="C1149" s="163"/>
      <c r="D1149" s="164"/>
      <c r="H1149" s="165"/>
      <c r="M1149" s="165"/>
      <c r="N1149" s="165"/>
      <c r="AQ1149" s="158"/>
      <c r="AR1149" s="14"/>
      <c r="AS1149" s="2"/>
      <c r="AT1149" s="2"/>
      <c r="AU1149" s="15"/>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row>
    <row r="1150" spans="1:81" s="140" customFormat="1">
      <c r="A1150" s="142"/>
      <c r="B1150" s="217"/>
      <c r="C1150" s="163"/>
      <c r="D1150" s="164"/>
      <c r="H1150" s="165"/>
      <c r="M1150" s="165"/>
      <c r="N1150" s="165"/>
      <c r="AQ1150" s="158"/>
      <c r="AR1150" s="14"/>
      <c r="AS1150" s="2"/>
      <c r="AT1150" s="2"/>
      <c r="AU1150" s="15"/>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row>
    <row r="1151" spans="1:81" s="140" customFormat="1">
      <c r="A1151" s="142"/>
      <c r="B1151" s="217"/>
      <c r="C1151" s="163"/>
      <c r="D1151" s="164"/>
      <c r="H1151" s="165"/>
      <c r="M1151" s="165"/>
      <c r="N1151" s="165"/>
      <c r="AQ1151" s="158"/>
      <c r="AR1151" s="14"/>
      <c r="AS1151" s="2"/>
      <c r="AT1151" s="2"/>
      <c r="AU1151" s="15"/>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row>
    <row r="1152" spans="1:81" s="140" customFormat="1">
      <c r="A1152" s="142"/>
      <c r="B1152" s="217"/>
      <c r="C1152" s="163"/>
      <c r="D1152" s="164"/>
      <c r="H1152" s="165"/>
      <c r="M1152" s="165"/>
      <c r="N1152" s="165"/>
      <c r="AQ1152" s="158"/>
      <c r="AR1152" s="14"/>
      <c r="AS1152" s="2"/>
      <c r="AT1152" s="2"/>
      <c r="AU1152" s="15"/>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row>
    <row r="1153" spans="1:81" s="140" customFormat="1">
      <c r="A1153" s="142"/>
      <c r="B1153" s="217"/>
      <c r="C1153" s="163"/>
      <c r="D1153" s="164"/>
      <c r="H1153" s="165"/>
      <c r="M1153" s="165"/>
      <c r="N1153" s="165"/>
      <c r="AQ1153" s="158"/>
      <c r="AR1153" s="14"/>
      <c r="AS1153" s="2"/>
      <c r="AT1153" s="2"/>
      <c r="AU1153" s="15"/>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row>
    <row r="1154" spans="1:81" s="140" customFormat="1">
      <c r="A1154" s="142"/>
      <c r="B1154" s="217"/>
      <c r="C1154" s="163"/>
      <c r="D1154" s="164"/>
      <c r="H1154" s="165"/>
      <c r="M1154" s="165"/>
      <c r="N1154" s="165"/>
      <c r="AQ1154" s="158"/>
      <c r="AR1154" s="14"/>
      <c r="AS1154" s="2"/>
      <c r="AT1154" s="2"/>
      <c r="AU1154" s="15"/>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row>
    <row r="1155" spans="1:81" s="140" customFormat="1">
      <c r="A1155" s="142"/>
      <c r="B1155" s="217"/>
      <c r="C1155" s="163"/>
      <c r="D1155" s="164"/>
      <c r="H1155" s="165"/>
      <c r="M1155" s="165"/>
      <c r="N1155" s="165"/>
      <c r="AQ1155" s="158"/>
      <c r="AR1155" s="14"/>
      <c r="AS1155" s="2"/>
      <c r="AT1155" s="2"/>
      <c r="AU1155" s="15"/>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row>
    <row r="1156" spans="1:81" s="140" customFormat="1">
      <c r="A1156" s="142"/>
      <c r="B1156" s="217"/>
      <c r="C1156" s="163"/>
      <c r="D1156" s="164"/>
      <c r="H1156" s="165"/>
      <c r="M1156" s="165"/>
      <c r="N1156" s="165"/>
      <c r="AQ1156" s="158"/>
      <c r="AR1156" s="14"/>
      <c r="AS1156" s="2"/>
      <c r="AT1156" s="2"/>
      <c r="AU1156" s="15"/>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row>
    <row r="1157" spans="1:81" s="140" customFormat="1">
      <c r="A1157" s="142"/>
      <c r="B1157" s="217"/>
      <c r="C1157" s="163"/>
      <c r="D1157" s="164"/>
      <c r="H1157" s="165"/>
      <c r="M1157" s="165"/>
      <c r="N1157" s="165"/>
      <c r="AQ1157" s="158"/>
      <c r="AR1157" s="14"/>
      <c r="AS1157" s="2"/>
      <c r="AT1157" s="2"/>
      <c r="AU1157" s="15"/>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row>
    <row r="1158" spans="1:81" s="140" customFormat="1">
      <c r="A1158" s="142"/>
      <c r="B1158" s="217"/>
      <c r="C1158" s="163"/>
      <c r="D1158" s="164"/>
      <c r="H1158" s="165"/>
      <c r="M1158" s="165"/>
      <c r="N1158" s="165"/>
      <c r="AQ1158" s="158"/>
      <c r="AR1158" s="14"/>
      <c r="AS1158" s="2"/>
      <c r="AT1158" s="2"/>
      <c r="AU1158" s="15"/>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row>
    <row r="1159" spans="1:81" s="140" customFormat="1">
      <c r="A1159" s="142"/>
      <c r="B1159" s="217"/>
      <c r="C1159" s="163"/>
      <c r="D1159" s="164"/>
      <c r="H1159" s="165"/>
      <c r="M1159" s="165"/>
      <c r="N1159" s="165"/>
      <c r="AQ1159" s="158"/>
      <c r="AR1159" s="14"/>
      <c r="AS1159" s="2"/>
      <c r="AT1159" s="2"/>
      <c r="AU1159" s="15"/>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row>
    <row r="1160" spans="1:81" s="140" customFormat="1">
      <c r="A1160" s="142"/>
      <c r="B1160" s="217"/>
      <c r="C1160" s="163"/>
      <c r="D1160" s="164"/>
      <c r="H1160" s="165"/>
      <c r="M1160" s="165"/>
      <c r="N1160" s="165"/>
      <c r="AQ1160" s="158"/>
      <c r="AR1160" s="14"/>
      <c r="AS1160" s="2"/>
      <c r="AT1160" s="2"/>
      <c r="AU1160" s="15"/>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row>
    <row r="1161" spans="1:81" s="140" customFormat="1">
      <c r="A1161" s="142"/>
      <c r="B1161" s="217"/>
      <c r="C1161" s="163"/>
      <c r="D1161" s="164"/>
      <c r="H1161" s="165"/>
      <c r="M1161" s="165"/>
      <c r="N1161" s="165"/>
      <c r="AQ1161" s="158"/>
      <c r="AR1161" s="14"/>
      <c r="AS1161" s="2"/>
      <c r="AT1161" s="2"/>
      <c r="AU1161" s="15"/>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row>
    <row r="1162" spans="1:81" s="140" customFormat="1">
      <c r="A1162" s="142"/>
      <c r="B1162" s="217"/>
      <c r="C1162" s="163"/>
      <c r="D1162" s="164"/>
      <c r="H1162" s="165"/>
      <c r="M1162" s="165"/>
      <c r="N1162" s="165"/>
      <c r="AQ1162" s="158"/>
      <c r="AR1162" s="14"/>
      <c r="AS1162" s="2"/>
      <c r="AT1162" s="2"/>
      <c r="AU1162" s="15"/>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row>
    <row r="1163" spans="1:81" s="140" customFormat="1">
      <c r="A1163" s="142"/>
      <c r="B1163" s="217"/>
      <c r="C1163" s="163"/>
      <c r="D1163" s="164"/>
      <c r="H1163" s="165"/>
      <c r="M1163" s="165"/>
      <c r="N1163" s="165"/>
      <c r="AQ1163" s="158"/>
      <c r="AR1163" s="14"/>
      <c r="AS1163" s="2"/>
      <c r="AT1163" s="2"/>
      <c r="AU1163" s="15"/>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row>
    <row r="1164" spans="1:81" s="140" customFormat="1">
      <c r="A1164" s="142"/>
      <c r="B1164" s="217"/>
      <c r="C1164" s="163"/>
      <c r="D1164" s="164"/>
      <c r="H1164" s="165"/>
      <c r="M1164" s="165"/>
      <c r="N1164" s="165"/>
      <c r="AQ1164" s="158"/>
      <c r="AR1164" s="14"/>
      <c r="AS1164" s="2"/>
      <c r="AT1164" s="2"/>
      <c r="AU1164" s="15"/>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row>
    <row r="1165" spans="1:81" s="140" customFormat="1">
      <c r="A1165" s="142"/>
      <c r="B1165" s="217"/>
      <c r="C1165" s="163"/>
      <c r="D1165" s="164"/>
      <c r="H1165" s="165"/>
      <c r="M1165" s="165"/>
      <c r="N1165" s="165"/>
      <c r="AQ1165" s="158"/>
      <c r="AR1165" s="14"/>
      <c r="AS1165" s="2"/>
      <c r="AT1165" s="2"/>
      <c r="AU1165" s="15"/>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row>
    <row r="1166" spans="1:81" s="140" customFormat="1">
      <c r="A1166" s="142"/>
      <c r="B1166" s="217"/>
      <c r="C1166" s="163"/>
      <c r="D1166" s="164"/>
      <c r="H1166" s="165"/>
      <c r="M1166" s="165"/>
      <c r="N1166" s="165"/>
      <c r="AQ1166" s="158"/>
      <c r="AR1166" s="14"/>
      <c r="AS1166" s="2"/>
      <c r="AT1166" s="2"/>
      <c r="AU1166" s="15"/>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row>
    <row r="1167" spans="1:81" s="140" customFormat="1">
      <c r="A1167" s="142"/>
      <c r="B1167" s="217"/>
      <c r="C1167" s="163"/>
      <c r="D1167" s="164"/>
      <c r="H1167" s="165"/>
      <c r="M1167" s="165"/>
      <c r="N1167" s="165"/>
      <c r="AQ1167" s="158"/>
      <c r="AR1167" s="14"/>
      <c r="AS1167" s="2"/>
      <c r="AT1167" s="2"/>
      <c r="AU1167" s="15"/>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row>
    <row r="1168" spans="1:81" s="140" customFormat="1">
      <c r="A1168" s="142"/>
      <c r="B1168" s="217"/>
      <c r="C1168" s="163"/>
      <c r="D1168" s="164"/>
      <c r="H1168" s="165"/>
      <c r="M1168" s="165"/>
      <c r="N1168" s="165"/>
      <c r="AQ1168" s="158"/>
      <c r="AR1168" s="14"/>
      <c r="AS1168" s="2"/>
      <c r="AT1168" s="2"/>
      <c r="AU1168" s="15"/>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row>
    <row r="1169" spans="1:81" s="140" customFormat="1">
      <c r="A1169" s="142"/>
      <c r="B1169" s="217"/>
      <c r="C1169" s="163"/>
      <c r="D1169" s="164"/>
      <c r="H1169" s="165"/>
      <c r="M1169" s="165"/>
      <c r="N1169" s="165"/>
      <c r="AQ1169" s="158"/>
      <c r="AR1169" s="14"/>
      <c r="AS1169" s="2"/>
      <c r="AT1169" s="2"/>
      <c r="AU1169" s="15"/>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row>
    <row r="1170" spans="1:81" s="140" customFormat="1">
      <c r="A1170" s="142"/>
      <c r="B1170" s="217"/>
      <c r="C1170" s="163"/>
      <c r="D1170" s="164"/>
      <c r="H1170" s="165"/>
      <c r="M1170" s="165"/>
      <c r="N1170" s="165"/>
      <c r="AQ1170" s="158"/>
      <c r="AR1170" s="14"/>
      <c r="AS1170" s="2"/>
      <c r="AT1170" s="2"/>
      <c r="AU1170" s="15"/>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row>
    <row r="1171" spans="1:81" s="140" customFormat="1">
      <c r="A1171" s="142"/>
      <c r="B1171" s="217"/>
      <c r="C1171" s="163"/>
      <c r="D1171" s="164"/>
      <c r="H1171" s="165"/>
      <c r="M1171" s="165"/>
      <c r="N1171" s="165"/>
      <c r="AQ1171" s="158"/>
      <c r="AR1171" s="14"/>
      <c r="AS1171" s="2"/>
      <c r="AT1171" s="2"/>
      <c r="AU1171" s="15"/>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row>
    <row r="1172" spans="1:81" s="140" customFormat="1">
      <c r="A1172" s="142"/>
      <c r="B1172" s="217"/>
      <c r="C1172" s="163"/>
      <c r="D1172" s="164"/>
      <c r="H1172" s="165"/>
      <c r="M1172" s="165"/>
      <c r="N1172" s="165"/>
      <c r="AQ1172" s="158"/>
      <c r="AR1172" s="14"/>
      <c r="AS1172" s="2"/>
      <c r="AT1172" s="2"/>
      <c r="AU1172" s="15"/>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row>
    <row r="1173" spans="1:81" s="140" customFormat="1">
      <c r="A1173" s="142"/>
      <c r="B1173" s="217"/>
      <c r="C1173" s="163"/>
      <c r="D1173" s="164"/>
      <c r="H1173" s="165"/>
      <c r="M1173" s="165"/>
      <c r="N1173" s="165"/>
      <c r="AQ1173" s="158"/>
      <c r="AR1173" s="14"/>
      <c r="AS1173" s="2"/>
      <c r="AT1173" s="2"/>
      <c r="AU1173" s="15"/>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row>
    <row r="1174" spans="1:81" s="140" customFormat="1">
      <c r="A1174" s="142"/>
      <c r="B1174" s="217"/>
      <c r="C1174" s="163"/>
      <c r="D1174" s="164"/>
      <c r="H1174" s="165"/>
      <c r="M1174" s="165"/>
      <c r="N1174" s="165"/>
      <c r="AQ1174" s="158"/>
      <c r="AR1174" s="14"/>
      <c r="AS1174" s="2"/>
      <c r="AT1174" s="2"/>
      <c r="AU1174" s="15"/>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row>
    <row r="1175" spans="1:81" s="140" customFormat="1">
      <c r="A1175" s="142"/>
      <c r="B1175" s="217"/>
      <c r="C1175" s="163"/>
      <c r="D1175" s="164"/>
      <c r="H1175" s="165"/>
      <c r="M1175" s="165"/>
      <c r="N1175" s="165"/>
      <c r="AQ1175" s="158"/>
      <c r="AR1175" s="14"/>
      <c r="AS1175" s="2"/>
      <c r="AT1175" s="2"/>
      <c r="AU1175" s="15"/>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row>
    <row r="1176" spans="1:81" s="140" customFormat="1">
      <c r="A1176" s="142"/>
      <c r="B1176" s="217"/>
      <c r="C1176" s="163"/>
      <c r="D1176" s="164"/>
      <c r="H1176" s="165"/>
      <c r="M1176" s="165"/>
      <c r="N1176" s="165"/>
      <c r="AQ1176" s="158"/>
      <c r="AR1176" s="14"/>
      <c r="AS1176" s="2"/>
      <c r="AT1176" s="2"/>
      <c r="AU1176" s="15"/>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row>
    <row r="1177" spans="1:81" s="140" customFormat="1">
      <c r="A1177" s="142"/>
      <c r="B1177" s="217"/>
      <c r="C1177" s="163"/>
      <c r="D1177" s="164"/>
      <c r="H1177" s="165"/>
      <c r="M1177" s="165"/>
      <c r="N1177" s="165"/>
      <c r="AQ1177" s="158"/>
      <c r="AR1177" s="14"/>
      <c r="AS1177" s="2"/>
      <c r="AT1177" s="2"/>
      <c r="AU1177" s="15"/>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row>
    <row r="1178" spans="1:81" s="140" customFormat="1">
      <c r="A1178" s="142"/>
      <c r="B1178" s="217"/>
      <c r="C1178" s="163"/>
      <c r="D1178" s="164"/>
      <c r="H1178" s="165"/>
      <c r="M1178" s="165"/>
      <c r="N1178" s="165"/>
      <c r="AQ1178" s="158"/>
      <c r="AR1178" s="14"/>
      <c r="AS1178" s="2"/>
      <c r="AT1178" s="2"/>
      <c r="AU1178" s="15"/>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row>
    <row r="1179" spans="1:81" s="140" customFormat="1">
      <c r="A1179" s="142"/>
      <c r="B1179" s="217"/>
      <c r="C1179" s="163"/>
      <c r="D1179" s="164"/>
      <c r="H1179" s="165"/>
      <c r="M1179" s="165"/>
      <c r="N1179" s="165"/>
      <c r="AQ1179" s="158"/>
      <c r="AR1179" s="14"/>
      <c r="AS1179" s="2"/>
      <c r="AT1179" s="2"/>
      <c r="AU1179" s="15"/>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row>
    <row r="1180" spans="1:81" s="140" customFormat="1">
      <c r="A1180" s="142"/>
      <c r="B1180" s="217"/>
      <c r="C1180" s="163"/>
      <c r="D1180" s="164"/>
      <c r="H1180" s="165"/>
      <c r="M1180" s="165"/>
      <c r="N1180" s="165"/>
      <c r="AQ1180" s="158"/>
      <c r="AR1180" s="14"/>
      <c r="AS1180" s="2"/>
      <c r="AT1180" s="2"/>
      <c r="AU1180" s="15"/>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row>
    <row r="1181" spans="1:81" s="140" customFormat="1">
      <c r="A1181" s="142"/>
      <c r="B1181" s="217"/>
      <c r="C1181" s="163"/>
      <c r="D1181" s="164"/>
      <c r="H1181" s="165"/>
      <c r="M1181" s="165"/>
      <c r="N1181" s="165"/>
      <c r="AQ1181" s="158"/>
      <c r="AR1181" s="14"/>
      <c r="AS1181" s="2"/>
      <c r="AT1181" s="2"/>
      <c r="AU1181" s="15"/>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row>
    <row r="1182" spans="1:81" s="140" customFormat="1">
      <c r="A1182" s="142"/>
      <c r="B1182" s="217"/>
      <c r="C1182" s="163"/>
      <c r="D1182" s="164"/>
      <c r="H1182" s="165"/>
      <c r="M1182" s="165"/>
      <c r="N1182" s="165"/>
      <c r="AQ1182" s="158"/>
      <c r="AR1182" s="14"/>
      <c r="AS1182" s="2"/>
      <c r="AT1182" s="2"/>
      <c r="AU1182" s="15"/>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row>
    <row r="1183" spans="1:81" s="140" customFormat="1">
      <c r="A1183" s="142"/>
      <c r="B1183" s="217"/>
      <c r="C1183" s="163"/>
      <c r="D1183" s="164"/>
      <c r="H1183" s="165"/>
      <c r="M1183" s="165"/>
      <c r="N1183" s="165"/>
      <c r="AQ1183" s="158"/>
      <c r="AR1183" s="14"/>
      <c r="AS1183" s="2"/>
      <c r="AT1183" s="2"/>
      <c r="AU1183" s="15"/>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row>
    <row r="1184" spans="1:81" s="140" customFormat="1">
      <c r="A1184" s="142"/>
      <c r="B1184" s="217"/>
      <c r="C1184" s="163"/>
      <c r="D1184" s="164"/>
      <c r="H1184" s="165"/>
      <c r="M1184" s="165"/>
      <c r="N1184" s="165"/>
      <c r="AQ1184" s="158"/>
      <c r="AR1184" s="14"/>
      <c r="AS1184" s="2"/>
      <c r="AT1184" s="2"/>
      <c r="AU1184" s="15"/>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row>
    <row r="1185" spans="1:81" s="140" customFormat="1">
      <c r="A1185" s="142"/>
      <c r="B1185" s="217"/>
      <c r="C1185" s="163"/>
      <c r="D1185" s="164"/>
      <c r="H1185" s="165"/>
      <c r="M1185" s="165"/>
      <c r="N1185" s="165"/>
      <c r="AQ1185" s="158"/>
      <c r="AR1185" s="14"/>
      <c r="AS1185" s="2"/>
      <c r="AT1185" s="2"/>
      <c r="AU1185" s="15"/>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row>
    <row r="1186" spans="1:81" s="140" customFormat="1">
      <c r="A1186" s="142"/>
      <c r="B1186" s="217"/>
      <c r="C1186" s="163"/>
      <c r="D1186" s="164"/>
      <c r="H1186" s="165"/>
      <c r="M1186" s="165"/>
      <c r="N1186" s="165"/>
      <c r="AQ1186" s="158"/>
      <c r="AR1186" s="14"/>
      <c r="AS1186" s="2"/>
      <c r="AT1186" s="2"/>
      <c r="AU1186" s="15"/>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row>
    <row r="1187" spans="1:81" s="140" customFormat="1">
      <c r="A1187" s="142"/>
      <c r="B1187" s="217"/>
      <c r="C1187" s="163"/>
      <c r="D1187" s="164"/>
      <c r="H1187" s="165"/>
      <c r="M1187" s="165"/>
      <c r="N1187" s="165"/>
      <c r="AQ1187" s="158"/>
      <c r="AR1187" s="14"/>
      <c r="AS1187" s="2"/>
      <c r="AT1187" s="2"/>
      <c r="AU1187" s="15"/>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row>
    <row r="1188" spans="1:81" s="140" customFormat="1">
      <c r="A1188" s="142"/>
      <c r="B1188" s="217"/>
      <c r="C1188" s="163"/>
      <c r="D1188" s="164"/>
      <c r="H1188" s="165"/>
      <c r="M1188" s="165"/>
      <c r="N1188" s="165"/>
      <c r="AQ1188" s="158"/>
      <c r="AR1188" s="14"/>
      <c r="AS1188" s="2"/>
      <c r="AT1188" s="2"/>
      <c r="AU1188" s="15"/>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row>
    <row r="1189" spans="1:81" s="140" customFormat="1">
      <c r="A1189" s="142"/>
      <c r="B1189" s="217"/>
      <c r="C1189" s="163"/>
      <c r="D1189" s="164"/>
      <c r="H1189" s="165"/>
      <c r="M1189" s="165"/>
      <c r="N1189" s="165"/>
      <c r="AQ1189" s="158"/>
      <c r="AR1189" s="14"/>
      <c r="AS1189" s="2"/>
      <c r="AT1189" s="2"/>
      <c r="AU1189" s="15"/>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row>
    <row r="1190" spans="1:81" s="140" customFormat="1">
      <c r="A1190" s="142"/>
      <c r="B1190" s="217"/>
      <c r="C1190" s="163"/>
      <c r="D1190" s="164"/>
      <c r="H1190" s="165"/>
      <c r="M1190" s="165"/>
      <c r="N1190" s="165"/>
      <c r="AQ1190" s="158"/>
      <c r="AR1190" s="14"/>
      <c r="AS1190" s="2"/>
      <c r="AT1190" s="2"/>
      <c r="AU1190" s="15"/>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row>
    <row r="1191" spans="1:81" s="140" customFormat="1">
      <c r="A1191" s="142"/>
      <c r="B1191" s="217"/>
      <c r="C1191" s="163"/>
      <c r="D1191" s="164"/>
      <c r="H1191" s="165"/>
      <c r="M1191" s="165"/>
      <c r="N1191" s="165"/>
      <c r="AQ1191" s="158"/>
      <c r="AR1191" s="14"/>
      <c r="AS1191" s="2"/>
      <c r="AT1191" s="2"/>
      <c r="AU1191" s="15"/>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row>
    <row r="1192" spans="1:81" s="140" customFormat="1">
      <c r="A1192" s="142"/>
      <c r="B1192" s="217"/>
      <c r="C1192" s="163"/>
      <c r="D1192" s="164"/>
      <c r="H1192" s="165"/>
      <c r="M1192" s="165"/>
      <c r="N1192" s="165"/>
      <c r="AQ1192" s="158"/>
      <c r="AR1192" s="14"/>
      <c r="AS1192" s="2"/>
      <c r="AT1192" s="2"/>
      <c r="AU1192" s="15"/>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row>
    <row r="1193" spans="1:81" s="140" customFormat="1">
      <c r="A1193" s="142"/>
      <c r="B1193" s="217"/>
      <c r="C1193" s="163"/>
      <c r="D1193" s="164"/>
      <c r="H1193" s="165"/>
      <c r="M1193" s="165"/>
      <c r="N1193" s="165"/>
      <c r="AQ1193" s="158"/>
      <c r="AR1193" s="14"/>
      <c r="AS1193" s="2"/>
      <c r="AT1193" s="2"/>
      <c r="AU1193" s="15"/>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row>
    <row r="1194" spans="1:81" s="140" customFormat="1">
      <c r="A1194" s="142"/>
      <c r="B1194" s="217"/>
      <c r="C1194" s="163"/>
      <c r="D1194" s="164"/>
      <c r="H1194" s="165"/>
      <c r="M1194" s="165"/>
      <c r="N1194" s="165"/>
      <c r="AQ1194" s="158"/>
      <c r="AR1194" s="14"/>
      <c r="AS1194" s="2"/>
      <c r="AT1194" s="2"/>
      <c r="AU1194" s="15"/>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row>
    <row r="1195" spans="1:81" s="140" customFormat="1">
      <c r="A1195" s="142"/>
      <c r="B1195" s="217"/>
      <c r="C1195" s="163"/>
      <c r="D1195" s="164"/>
      <c r="H1195" s="165"/>
      <c r="M1195" s="165"/>
      <c r="N1195" s="165"/>
      <c r="AQ1195" s="158"/>
      <c r="AR1195" s="14"/>
      <c r="AS1195" s="2"/>
      <c r="AT1195" s="2"/>
      <c r="AU1195" s="15"/>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row>
    <row r="1196" spans="1:81" s="140" customFormat="1">
      <c r="A1196" s="142"/>
      <c r="B1196" s="217"/>
      <c r="C1196" s="163"/>
      <c r="D1196" s="164"/>
      <c r="H1196" s="165"/>
      <c r="M1196" s="165"/>
      <c r="N1196" s="165"/>
      <c r="AQ1196" s="158"/>
      <c r="AR1196" s="14"/>
      <c r="AS1196" s="2"/>
      <c r="AT1196" s="2"/>
      <c r="AU1196" s="15"/>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row>
    <row r="1197" spans="1:81" s="140" customFormat="1">
      <c r="A1197" s="142"/>
      <c r="B1197" s="217"/>
      <c r="C1197" s="163"/>
      <c r="D1197" s="164"/>
      <c r="H1197" s="165"/>
      <c r="M1197" s="165"/>
      <c r="N1197" s="165"/>
      <c r="AQ1197" s="158"/>
      <c r="AR1197" s="14"/>
      <c r="AS1197" s="2"/>
      <c r="AT1197" s="2"/>
      <c r="AU1197" s="15"/>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row>
    <row r="1198" spans="1:81" s="140" customFormat="1">
      <c r="A1198" s="142"/>
      <c r="B1198" s="217"/>
      <c r="C1198" s="163"/>
      <c r="D1198" s="164"/>
      <c r="H1198" s="165"/>
      <c r="M1198" s="165"/>
      <c r="N1198" s="165"/>
      <c r="AQ1198" s="158"/>
      <c r="AR1198" s="14"/>
      <c r="AS1198" s="2"/>
      <c r="AT1198" s="2"/>
      <c r="AU1198" s="15"/>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row>
    <row r="1199" spans="1:81" s="140" customFormat="1">
      <c r="A1199" s="142"/>
      <c r="B1199" s="217"/>
      <c r="C1199" s="163"/>
      <c r="D1199" s="164"/>
      <c r="H1199" s="165"/>
      <c r="M1199" s="165"/>
      <c r="N1199" s="165"/>
      <c r="AQ1199" s="158"/>
      <c r="AR1199" s="14"/>
      <c r="AS1199" s="2"/>
      <c r="AT1199" s="2"/>
      <c r="AU1199" s="15"/>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row>
    <row r="1200" spans="1:81" s="140" customFormat="1">
      <c r="A1200" s="142"/>
      <c r="B1200" s="217"/>
      <c r="C1200" s="163"/>
      <c r="D1200" s="164"/>
      <c r="H1200" s="165"/>
      <c r="M1200" s="165"/>
      <c r="N1200" s="165"/>
      <c r="AQ1200" s="158"/>
      <c r="AR1200" s="14"/>
      <c r="AS1200" s="2"/>
      <c r="AT1200" s="2"/>
      <c r="AU1200" s="15"/>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row>
    <row r="1201" spans="1:81" s="140" customFormat="1">
      <c r="A1201" s="142"/>
      <c r="B1201" s="217"/>
      <c r="C1201" s="163"/>
      <c r="D1201" s="164"/>
      <c r="H1201" s="165"/>
      <c r="M1201" s="165"/>
      <c r="N1201" s="165"/>
      <c r="AQ1201" s="158"/>
      <c r="AR1201" s="14"/>
      <c r="AS1201" s="2"/>
      <c r="AT1201" s="2"/>
      <c r="AU1201" s="15"/>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row>
    <row r="1202" spans="1:81" s="140" customFormat="1">
      <c r="A1202" s="142"/>
      <c r="B1202" s="217"/>
      <c r="C1202" s="163"/>
      <c r="D1202" s="164"/>
      <c r="H1202" s="165"/>
      <c r="M1202" s="165"/>
      <c r="N1202" s="165"/>
      <c r="AQ1202" s="158"/>
      <c r="AR1202" s="14"/>
      <c r="AS1202" s="2"/>
      <c r="AT1202" s="2"/>
      <c r="AU1202" s="15"/>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row>
    <row r="1203" spans="1:81" s="140" customFormat="1">
      <c r="A1203" s="142"/>
      <c r="B1203" s="217"/>
      <c r="C1203" s="163"/>
      <c r="D1203" s="164"/>
      <c r="H1203" s="165"/>
      <c r="M1203" s="165"/>
      <c r="N1203" s="165"/>
      <c r="AQ1203" s="158"/>
      <c r="AR1203" s="14"/>
      <c r="AS1203" s="2"/>
      <c r="AT1203" s="2"/>
      <c r="AU1203" s="15"/>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row>
    <row r="1204" spans="1:81" s="140" customFormat="1">
      <c r="A1204" s="142"/>
      <c r="B1204" s="217"/>
      <c r="C1204" s="163"/>
      <c r="D1204" s="164"/>
      <c r="H1204" s="165"/>
      <c r="M1204" s="165"/>
      <c r="N1204" s="165"/>
      <c r="AQ1204" s="158"/>
      <c r="AR1204" s="14"/>
      <c r="AS1204" s="2"/>
      <c r="AT1204" s="2"/>
      <c r="AU1204" s="15"/>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row>
    <row r="1205" spans="1:81" s="140" customFormat="1">
      <c r="A1205" s="142"/>
      <c r="B1205" s="217"/>
      <c r="C1205" s="163"/>
      <c r="D1205" s="164"/>
      <c r="H1205" s="165"/>
      <c r="M1205" s="165"/>
      <c r="N1205" s="165"/>
      <c r="AQ1205" s="158"/>
      <c r="AR1205" s="14"/>
      <c r="AS1205" s="2"/>
      <c r="AT1205" s="2"/>
      <c r="AU1205" s="15"/>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row>
    <row r="1206" spans="1:81" s="140" customFormat="1">
      <c r="A1206" s="142"/>
      <c r="B1206" s="217"/>
      <c r="C1206" s="163"/>
      <c r="D1206" s="164"/>
      <c r="H1206" s="165"/>
      <c r="M1206" s="165"/>
      <c r="N1206" s="165"/>
      <c r="AQ1206" s="158"/>
      <c r="AR1206" s="14"/>
      <c r="AS1206" s="2"/>
      <c r="AT1206" s="2"/>
      <c r="AU1206" s="15"/>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row>
    <row r="1207" spans="1:81" s="140" customFormat="1">
      <c r="A1207" s="142"/>
      <c r="B1207" s="217"/>
      <c r="C1207" s="163"/>
      <c r="D1207" s="164"/>
      <c r="H1207" s="165"/>
      <c r="M1207" s="165"/>
      <c r="N1207" s="165"/>
      <c r="AQ1207" s="158"/>
      <c r="AR1207" s="14"/>
      <c r="AS1207" s="2"/>
      <c r="AT1207" s="2"/>
      <c r="AU1207" s="15"/>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row>
    <row r="1208" spans="1:81" s="140" customFormat="1">
      <c r="A1208" s="142"/>
      <c r="B1208" s="217"/>
      <c r="C1208" s="163"/>
      <c r="D1208" s="164"/>
      <c r="H1208" s="165"/>
      <c r="M1208" s="165"/>
      <c r="N1208" s="165"/>
      <c r="AQ1208" s="158"/>
      <c r="AR1208" s="14"/>
      <c r="AS1208" s="2"/>
      <c r="AT1208" s="2"/>
      <c r="AU1208" s="15"/>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row>
    <row r="1209" spans="1:81" s="140" customFormat="1">
      <c r="A1209" s="142"/>
      <c r="B1209" s="217"/>
      <c r="C1209" s="163"/>
      <c r="D1209" s="164"/>
      <c r="H1209" s="165"/>
      <c r="M1209" s="165"/>
      <c r="N1209" s="165"/>
      <c r="AQ1209" s="158"/>
      <c r="AR1209" s="14"/>
      <c r="AS1209" s="2"/>
      <c r="AT1209" s="2"/>
      <c r="AU1209" s="15"/>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row>
    <row r="1210" spans="1:81" s="140" customFormat="1">
      <c r="A1210" s="142"/>
      <c r="B1210" s="217"/>
      <c r="C1210" s="163"/>
      <c r="D1210" s="164"/>
      <c r="H1210" s="165"/>
      <c r="M1210" s="165"/>
      <c r="N1210" s="165"/>
      <c r="AQ1210" s="158"/>
      <c r="AR1210" s="14"/>
      <c r="AS1210" s="2"/>
      <c r="AT1210" s="2"/>
      <c r="AU1210" s="15"/>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row>
    <row r="1211" spans="1:81" s="140" customFormat="1">
      <c r="A1211" s="142"/>
      <c r="B1211" s="217"/>
      <c r="C1211" s="163"/>
      <c r="D1211" s="164"/>
      <c r="H1211" s="165"/>
      <c r="M1211" s="165"/>
      <c r="N1211" s="165"/>
      <c r="AQ1211" s="158"/>
      <c r="AR1211" s="14"/>
      <c r="AS1211" s="2"/>
      <c r="AT1211" s="2"/>
      <c r="AU1211" s="15"/>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row>
    <row r="1212" spans="1:81" s="140" customFormat="1">
      <c r="A1212" s="142"/>
      <c r="B1212" s="217"/>
      <c r="C1212" s="163"/>
      <c r="D1212" s="164"/>
      <c r="H1212" s="165"/>
      <c r="M1212" s="165"/>
      <c r="N1212" s="165"/>
      <c r="AQ1212" s="158"/>
      <c r="AR1212" s="14"/>
      <c r="AS1212" s="2"/>
      <c r="AT1212" s="2"/>
      <c r="AU1212" s="15"/>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row>
    <row r="1213" spans="1:81" s="140" customFormat="1">
      <c r="A1213" s="142"/>
      <c r="B1213" s="217"/>
      <c r="C1213" s="163"/>
      <c r="D1213" s="164"/>
      <c r="H1213" s="165"/>
      <c r="M1213" s="165"/>
      <c r="N1213" s="165"/>
      <c r="AQ1213" s="158"/>
      <c r="AR1213" s="14"/>
      <c r="AS1213" s="2"/>
      <c r="AT1213" s="2"/>
      <c r="AU1213" s="15"/>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row>
    <row r="1214" spans="1:81" s="140" customFormat="1">
      <c r="A1214" s="142"/>
      <c r="B1214" s="217"/>
      <c r="C1214" s="163"/>
      <c r="D1214" s="164"/>
      <c r="H1214" s="165"/>
      <c r="M1214" s="165"/>
      <c r="N1214" s="165"/>
      <c r="AQ1214" s="158"/>
      <c r="AR1214" s="14"/>
      <c r="AS1214" s="2"/>
      <c r="AT1214" s="2"/>
      <c r="AU1214" s="15"/>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row>
    <row r="1215" spans="1:81" s="140" customFormat="1">
      <c r="A1215" s="142"/>
      <c r="B1215" s="217"/>
      <c r="C1215" s="163"/>
      <c r="D1215" s="164"/>
      <c r="H1215" s="165"/>
      <c r="M1215" s="165"/>
      <c r="N1215" s="165"/>
      <c r="AQ1215" s="158"/>
      <c r="AR1215" s="14"/>
      <c r="AS1215" s="2"/>
      <c r="AT1215" s="2"/>
      <c r="AU1215" s="15"/>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row>
    <row r="1216" spans="1:81" s="140" customFormat="1">
      <c r="A1216" s="142"/>
      <c r="B1216" s="217"/>
      <c r="C1216" s="163"/>
      <c r="D1216" s="164"/>
      <c r="H1216" s="165"/>
      <c r="M1216" s="165"/>
      <c r="N1216" s="165"/>
      <c r="AQ1216" s="158"/>
      <c r="AR1216" s="14"/>
      <c r="AS1216" s="2"/>
      <c r="AT1216" s="2"/>
      <c r="AU1216" s="15"/>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row>
    <row r="1217" spans="1:81" s="140" customFormat="1">
      <c r="A1217" s="142"/>
      <c r="B1217" s="217"/>
      <c r="C1217" s="163"/>
      <c r="D1217" s="164"/>
      <c r="H1217" s="165"/>
      <c r="M1217" s="165"/>
      <c r="N1217" s="165"/>
      <c r="AQ1217" s="158"/>
      <c r="AR1217" s="14"/>
      <c r="AS1217" s="2"/>
      <c r="AT1217" s="2"/>
      <c r="AU1217" s="15"/>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row>
    <row r="1218" spans="1:81" s="140" customFormat="1">
      <c r="A1218" s="142"/>
      <c r="B1218" s="217"/>
      <c r="C1218" s="163"/>
      <c r="D1218" s="164"/>
      <c r="H1218" s="165"/>
      <c r="M1218" s="165"/>
      <c r="N1218" s="165"/>
      <c r="AQ1218" s="158"/>
      <c r="AR1218" s="14"/>
      <c r="AS1218" s="2"/>
      <c r="AT1218" s="2"/>
      <c r="AU1218" s="15"/>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row>
    <row r="1219" spans="1:81" s="140" customFormat="1">
      <c r="A1219" s="142"/>
      <c r="B1219" s="217"/>
      <c r="C1219" s="163"/>
      <c r="D1219" s="164"/>
      <c r="H1219" s="165"/>
      <c r="M1219" s="165"/>
      <c r="N1219" s="165"/>
      <c r="AQ1219" s="158"/>
      <c r="AR1219" s="14"/>
      <c r="AS1219" s="2"/>
      <c r="AT1219" s="2"/>
      <c r="AU1219" s="15"/>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row>
    <row r="1220" spans="1:81" s="140" customFormat="1">
      <c r="A1220" s="142"/>
      <c r="B1220" s="217"/>
      <c r="C1220" s="163"/>
      <c r="D1220" s="164"/>
      <c r="H1220" s="165"/>
      <c r="M1220" s="165"/>
      <c r="N1220" s="165"/>
      <c r="AQ1220" s="158"/>
      <c r="AR1220" s="14"/>
      <c r="AS1220" s="2"/>
      <c r="AT1220" s="2"/>
      <c r="AU1220" s="15"/>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row>
    <row r="1221" spans="1:81" s="140" customFormat="1">
      <c r="A1221" s="142"/>
      <c r="B1221" s="217"/>
      <c r="C1221" s="163"/>
      <c r="D1221" s="164"/>
      <c r="H1221" s="165"/>
      <c r="M1221" s="165"/>
      <c r="N1221" s="165"/>
      <c r="AQ1221" s="158"/>
      <c r="AR1221" s="14"/>
      <c r="AS1221" s="2"/>
      <c r="AT1221" s="2"/>
      <c r="AU1221" s="15"/>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row>
    <row r="1222" spans="1:81" s="140" customFormat="1">
      <c r="A1222" s="142"/>
      <c r="B1222" s="217"/>
      <c r="C1222" s="163"/>
      <c r="D1222" s="164"/>
      <c r="H1222" s="165"/>
      <c r="M1222" s="165"/>
      <c r="N1222" s="165"/>
      <c r="AQ1222" s="158"/>
      <c r="AR1222" s="14"/>
      <c r="AS1222" s="2"/>
      <c r="AT1222" s="2"/>
      <c r="AU1222" s="15"/>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row>
    <row r="1223" spans="1:81" s="140" customFormat="1">
      <c r="A1223" s="142"/>
      <c r="B1223" s="217"/>
      <c r="C1223" s="163"/>
      <c r="D1223" s="164"/>
      <c r="H1223" s="165"/>
      <c r="M1223" s="165"/>
      <c r="N1223" s="165"/>
      <c r="AQ1223" s="158"/>
      <c r="AR1223" s="14"/>
      <c r="AS1223" s="2"/>
      <c r="AT1223" s="2"/>
      <c r="AU1223" s="15"/>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row>
    <row r="1224" spans="1:81" s="140" customFormat="1">
      <c r="A1224" s="142"/>
      <c r="B1224" s="217"/>
      <c r="C1224" s="163"/>
      <c r="D1224" s="164"/>
      <c r="H1224" s="165"/>
      <c r="M1224" s="165"/>
      <c r="N1224" s="165"/>
      <c r="AQ1224" s="158"/>
      <c r="AR1224" s="14"/>
      <c r="AS1224" s="2"/>
      <c r="AT1224" s="2"/>
      <c r="AU1224" s="15"/>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row>
    <row r="1225" spans="1:81" s="140" customFormat="1">
      <c r="A1225" s="142"/>
      <c r="B1225" s="217"/>
      <c r="C1225" s="163"/>
      <c r="D1225" s="164"/>
      <c r="H1225" s="165"/>
      <c r="M1225" s="165"/>
      <c r="N1225" s="165"/>
      <c r="AQ1225" s="158"/>
      <c r="AR1225" s="14"/>
      <c r="AS1225" s="2"/>
      <c r="AT1225" s="2"/>
      <c r="AU1225" s="15"/>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row>
    <row r="1226" spans="1:81" s="140" customFormat="1">
      <c r="A1226" s="142"/>
      <c r="B1226" s="217"/>
      <c r="C1226" s="163"/>
      <c r="D1226" s="164"/>
      <c r="H1226" s="165"/>
      <c r="M1226" s="165"/>
      <c r="N1226" s="165"/>
      <c r="AQ1226" s="158"/>
      <c r="AR1226" s="14"/>
      <c r="AS1226" s="2"/>
      <c r="AT1226" s="2"/>
      <c r="AU1226" s="15"/>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row>
    <row r="1227" spans="1:81" s="140" customFormat="1">
      <c r="A1227" s="142"/>
      <c r="B1227" s="217"/>
      <c r="C1227" s="163"/>
      <c r="D1227" s="164"/>
      <c r="H1227" s="165"/>
      <c r="M1227" s="165"/>
      <c r="N1227" s="165"/>
      <c r="AQ1227" s="158"/>
      <c r="AR1227" s="14"/>
      <c r="AS1227" s="2"/>
      <c r="AT1227" s="2"/>
      <c r="AU1227" s="15"/>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row>
    <row r="1228" spans="1:81" s="140" customFormat="1">
      <c r="A1228" s="142"/>
      <c r="B1228" s="217"/>
      <c r="C1228" s="163"/>
      <c r="D1228" s="164"/>
      <c r="H1228" s="165"/>
      <c r="M1228" s="165"/>
      <c r="N1228" s="165"/>
      <c r="AQ1228" s="158"/>
      <c r="AR1228" s="14"/>
      <c r="AS1228" s="2"/>
      <c r="AT1228" s="2"/>
      <c r="AU1228" s="15"/>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row>
    <row r="1229" spans="1:81" s="140" customFormat="1">
      <c r="A1229" s="142"/>
      <c r="B1229" s="217"/>
      <c r="C1229" s="163"/>
      <c r="D1229" s="164"/>
      <c r="H1229" s="165"/>
      <c r="M1229" s="165"/>
      <c r="N1229" s="165"/>
      <c r="AQ1229" s="158"/>
      <c r="AR1229" s="14"/>
      <c r="AS1229" s="2"/>
      <c r="AT1229" s="2"/>
      <c r="AU1229" s="15"/>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row>
    <row r="1230" spans="1:81" s="140" customFormat="1">
      <c r="A1230" s="142"/>
      <c r="B1230" s="217"/>
      <c r="C1230" s="163"/>
      <c r="D1230" s="164"/>
      <c r="H1230" s="165"/>
      <c r="M1230" s="165"/>
      <c r="N1230" s="165"/>
      <c r="AQ1230" s="158"/>
      <c r="AR1230" s="14"/>
      <c r="AS1230" s="2"/>
      <c r="AT1230" s="2"/>
      <c r="AU1230" s="15"/>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row>
    <row r="1231" spans="1:81" s="140" customFormat="1">
      <c r="A1231" s="142"/>
      <c r="B1231" s="217"/>
      <c r="C1231" s="163"/>
      <c r="D1231" s="164"/>
      <c r="H1231" s="165"/>
      <c r="M1231" s="165"/>
      <c r="N1231" s="165"/>
      <c r="AQ1231" s="158"/>
      <c r="AR1231" s="14"/>
      <c r="AS1231" s="2"/>
      <c r="AT1231" s="2"/>
      <c r="AU1231" s="15"/>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row>
    <row r="1232" spans="1:81" s="140" customFormat="1">
      <c r="A1232" s="142"/>
      <c r="B1232" s="217"/>
      <c r="C1232" s="163"/>
      <c r="D1232" s="164"/>
      <c r="H1232" s="165"/>
      <c r="M1232" s="165"/>
      <c r="N1232" s="165"/>
      <c r="AQ1232" s="158"/>
      <c r="AR1232" s="14"/>
      <c r="AS1232" s="2"/>
      <c r="AT1232" s="2"/>
      <c r="AU1232" s="15"/>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row>
    <row r="1233" spans="1:81" s="140" customFormat="1">
      <c r="A1233" s="142"/>
      <c r="B1233" s="217"/>
      <c r="C1233" s="163"/>
      <c r="D1233" s="164"/>
      <c r="H1233" s="165"/>
      <c r="M1233" s="165"/>
      <c r="N1233" s="165"/>
      <c r="AQ1233" s="158"/>
      <c r="AR1233" s="14"/>
      <c r="AS1233" s="2"/>
      <c r="AT1233" s="2"/>
      <c r="AU1233" s="15"/>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row>
    <row r="1234" spans="1:81" s="140" customFormat="1">
      <c r="A1234" s="142"/>
      <c r="B1234" s="217"/>
      <c r="C1234" s="163"/>
      <c r="D1234" s="164"/>
      <c r="H1234" s="165"/>
      <c r="M1234" s="165"/>
      <c r="N1234" s="165"/>
      <c r="AQ1234" s="158"/>
      <c r="AR1234" s="14"/>
      <c r="AS1234" s="2"/>
      <c r="AT1234" s="2"/>
      <c r="AU1234" s="15"/>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row>
    <row r="1235" spans="1:81" s="140" customFormat="1">
      <c r="A1235" s="142"/>
      <c r="B1235" s="217"/>
      <c r="C1235" s="163"/>
      <c r="D1235" s="164"/>
      <c r="H1235" s="165"/>
      <c r="M1235" s="165"/>
      <c r="N1235" s="165"/>
      <c r="AQ1235" s="158"/>
      <c r="AR1235" s="14"/>
      <c r="AS1235" s="2"/>
      <c r="AT1235" s="2"/>
      <c r="AU1235" s="15"/>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row>
    <row r="1236" spans="1:81" s="140" customFormat="1">
      <c r="A1236" s="142"/>
      <c r="B1236" s="217"/>
      <c r="C1236" s="163"/>
      <c r="D1236" s="164"/>
      <c r="H1236" s="165"/>
      <c r="M1236" s="165"/>
      <c r="N1236" s="165"/>
      <c r="AQ1236" s="158"/>
      <c r="AR1236" s="14"/>
      <c r="AS1236" s="2"/>
      <c r="AT1236" s="2"/>
      <c r="AU1236" s="15"/>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row>
    <row r="1237" spans="1:81" s="140" customFormat="1">
      <c r="A1237" s="142"/>
      <c r="B1237" s="217"/>
      <c r="C1237" s="163"/>
      <c r="D1237" s="164"/>
      <c r="H1237" s="165"/>
      <c r="M1237" s="165"/>
      <c r="N1237" s="165"/>
      <c r="AQ1237" s="158"/>
      <c r="AR1237" s="14"/>
      <c r="AS1237" s="2"/>
      <c r="AT1237" s="2"/>
      <c r="AU1237" s="15"/>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row>
    <row r="1238" spans="1:81" s="140" customFormat="1">
      <c r="A1238" s="142"/>
      <c r="B1238" s="217"/>
      <c r="C1238" s="163"/>
      <c r="D1238" s="164"/>
      <c r="H1238" s="165"/>
      <c r="M1238" s="165"/>
      <c r="N1238" s="165"/>
      <c r="AQ1238" s="158"/>
      <c r="AR1238" s="14"/>
      <c r="AS1238" s="2"/>
      <c r="AT1238" s="2"/>
      <c r="AU1238" s="15"/>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row>
    <row r="1239" spans="1:81" s="140" customFormat="1">
      <c r="A1239" s="142"/>
      <c r="B1239" s="217"/>
      <c r="C1239" s="163"/>
      <c r="D1239" s="164"/>
      <c r="H1239" s="165"/>
      <c r="M1239" s="165"/>
      <c r="N1239" s="165"/>
      <c r="AQ1239" s="158"/>
      <c r="AR1239" s="14"/>
      <c r="AS1239" s="2"/>
      <c r="AT1239" s="2"/>
      <c r="AU1239" s="15"/>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row>
    <row r="1240" spans="1:81" s="140" customFormat="1">
      <c r="A1240" s="142"/>
      <c r="B1240" s="217"/>
      <c r="C1240" s="163"/>
      <c r="D1240" s="164"/>
      <c r="H1240" s="165"/>
      <c r="M1240" s="165"/>
      <c r="N1240" s="165"/>
      <c r="AQ1240" s="158"/>
      <c r="AR1240" s="14"/>
      <c r="AS1240" s="2"/>
      <c r="AT1240" s="2"/>
      <c r="AU1240" s="15"/>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row>
    <row r="1241" spans="1:81" s="140" customFormat="1">
      <c r="A1241" s="142"/>
      <c r="B1241" s="217"/>
      <c r="C1241" s="163"/>
      <c r="D1241" s="164"/>
      <c r="H1241" s="165"/>
      <c r="M1241" s="165"/>
      <c r="N1241" s="165"/>
      <c r="AQ1241" s="158"/>
      <c r="AR1241" s="14"/>
      <c r="AS1241" s="2"/>
      <c r="AT1241" s="2"/>
      <c r="AU1241" s="15"/>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row>
    <row r="1242" spans="1:81" s="140" customFormat="1">
      <c r="A1242" s="142"/>
      <c r="B1242" s="217"/>
      <c r="C1242" s="163"/>
      <c r="D1242" s="164"/>
      <c r="H1242" s="165"/>
      <c r="M1242" s="165"/>
      <c r="N1242" s="165"/>
      <c r="AQ1242" s="158"/>
      <c r="AR1242" s="14"/>
      <c r="AS1242" s="2"/>
      <c r="AT1242" s="2"/>
      <c r="AU1242" s="15"/>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row>
    <row r="1243" spans="1:81" s="140" customFormat="1">
      <c r="A1243" s="142"/>
      <c r="B1243" s="217"/>
      <c r="C1243" s="163"/>
      <c r="D1243" s="164"/>
      <c r="H1243" s="165"/>
      <c r="M1243" s="165"/>
      <c r="N1243" s="165"/>
      <c r="AQ1243" s="158"/>
      <c r="AR1243" s="14"/>
      <c r="AS1243" s="2"/>
      <c r="AT1243" s="2"/>
      <c r="AU1243" s="15"/>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row>
    <row r="1244" spans="1:81" s="140" customFormat="1">
      <c r="A1244" s="142"/>
      <c r="B1244" s="217"/>
      <c r="C1244" s="163"/>
      <c r="D1244" s="164"/>
      <c r="H1244" s="165"/>
      <c r="M1244" s="165"/>
      <c r="N1244" s="165"/>
      <c r="AQ1244" s="158"/>
      <c r="AR1244" s="14"/>
      <c r="AS1244" s="2"/>
      <c r="AT1244" s="2"/>
      <c r="AU1244" s="15"/>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row>
    <row r="1245" spans="1:81" s="140" customFormat="1">
      <c r="A1245" s="142"/>
      <c r="B1245" s="217"/>
      <c r="C1245" s="163"/>
      <c r="D1245" s="164"/>
      <c r="H1245" s="165"/>
      <c r="M1245" s="165"/>
      <c r="N1245" s="165"/>
      <c r="AQ1245" s="158"/>
      <c r="AR1245" s="14"/>
      <c r="AS1245" s="2"/>
      <c r="AT1245" s="2"/>
      <c r="AU1245" s="15"/>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row>
    <row r="1246" spans="1:81" s="140" customFormat="1">
      <c r="A1246" s="142"/>
      <c r="B1246" s="217"/>
      <c r="C1246" s="163"/>
      <c r="D1246" s="164"/>
      <c r="H1246" s="165"/>
      <c r="M1246" s="165"/>
      <c r="N1246" s="165"/>
      <c r="AQ1246" s="158"/>
      <c r="AR1246" s="14"/>
      <c r="AS1246" s="2"/>
      <c r="AT1246" s="2"/>
      <c r="AU1246" s="15"/>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row>
    <row r="1247" spans="1:81" s="140" customFormat="1">
      <c r="A1247" s="142"/>
      <c r="B1247" s="217"/>
      <c r="C1247" s="163"/>
      <c r="D1247" s="164"/>
      <c r="H1247" s="165"/>
      <c r="M1247" s="165"/>
      <c r="N1247" s="165"/>
      <c r="AQ1247" s="158"/>
      <c r="AR1247" s="14"/>
      <c r="AS1247" s="2"/>
      <c r="AT1247" s="2"/>
      <c r="AU1247" s="15"/>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row>
    <row r="1248" spans="1:81" s="140" customFormat="1">
      <c r="A1248" s="142"/>
      <c r="B1248" s="217"/>
      <c r="C1248" s="163"/>
      <c r="D1248" s="164"/>
      <c r="H1248" s="165"/>
      <c r="M1248" s="165"/>
      <c r="N1248" s="165"/>
      <c r="AQ1248" s="158"/>
      <c r="AR1248" s="14"/>
      <c r="AS1248" s="2"/>
      <c r="AT1248" s="2"/>
      <c r="AU1248" s="15"/>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row>
    <row r="1249" spans="1:81" s="140" customFormat="1">
      <c r="A1249" s="142"/>
      <c r="B1249" s="217"/>
      <c r="C1249" s="163"/>
      <c r="D1249" s="164"/>
      <c r="H1249" s="165"/>
      <c r="M1249" s="165"/>
      <c r="N1249" s="165"/>
      <c r="AQ1249" s="158"/>
      <c r="AR1249" s="14"/>
      <c r="AS1249" s="2"/>
      <c r="AT1249" s="2"/>
      <c r="AU1249" s="15"/>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row>
    <row r="1250" spans="1:81" s="140" customFormat="1">
      <c r="A1250" s="142"/>
      <c r="B1250" s="217"/>
      <c r="C1250" s="163"/>
      <c r="D1250" s="164"/>
      <c r="H1250" s="165"/>
      <c r="M1250" s="165"/>
      <c r="N1250" s="165"/>
      <c r="AQ1250" s="158"/>
      <c r="AR1250" s="14"/>
      <c r="AS1250" s="2"/>
      <c r="AT1250" s="2"/>
      <c r="AU1250" s="15"/>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row>
    <row r="1251" spans="1:81" s="140" customFormat="1">
      <c r="A1251" s="142"/>
      <c r="B1251" s="217"/>
      <c r="C1251" s="163"/>
      <c r="D1251" s="164"/>
      <c r="H1251" s="165"/>
      <c r="M1251" s="165"/>
      <c r="N1251" s="165"/>
      <c r="AQ1251" s="158"/>
      <c r="AR1251" s="14"/>
      <c r="AS1251" s="2"/>
      <c r="AT1251" s="2"/>
      <c r="AU1251" s="15"/>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row>
    <row r="1252" spans="1:81" s="140" customFormat="1">
      <c r="A1252" s="142"/>
      <c r="B1252" s="217"/>
      <c r="C1252" s="163"/>
      <c r="D1252" s="164"/>
      <c r="H1252" s="165"/>
      <c r="M1252" s="165"/>
      <c r="N1252" s="165"/>
      <c r="AQ1252" s="158"/>
      <c r="AR1252" s="14"/>
      <c r="AS1252" s="2"/>
      <c r="AT1252" s="2"/>
      <c r="AU1252" s="15"/>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row>
    <row r="1253" spans="1:81" s="140" customFormat="1">
      <c r="A1253" s="142"/>
      <c r="B1253" s="217"/>
      <c r="C1253" s="163"/>
      <c r="D1253" s="164"/>
      <c r="H1253" s="165"/>
      <c r="M1253" s="165"/>
      <c r="N1253" s="165"/>
      <c r="AQ1253" s="158"/>
      <c r="AR1253" s="14"/>
      <c r="AS1253" s="2"/>
      <c r="AT1253" s="2"/>
      <c r="AU1253" s="15"/>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row>
    <row r="1254" spans="1:81" s="140" customFormat="1">
      <c r="A1254" s="142"/>
      <c r="B1254" s="217"/>
      <c r="C1254" s="163"/>
      <c r="D1254" s="164"/>
      <c r="H1254" s="165"/>
      <c r="M1254" s="165"/>
      <c r="N1254" s="165"/>
      <c r="AQ1254" s="158"/>
      <c r="AR1254" s="14"/>
      <c r="AS1254" s="2"/>
      <c r="AT1254" s="2"/>
      <c r="AU1254" s="15"/>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row>
    <row r="1255" spans="1:81" s="140" customFormat="1">
      <c r="A1255" s="142"/>
      <c r="B1255" s="217"/>
      <c r="C1255" s="163"/>
      <c r="D1255" s="164"/>
      <c r="H1255" s="165"/>
      <c r="M1255" s="165"/>
      <c r="N1255" s="165"/>
      <c r="AQ1255" s="158"/>
      <c r="AR1255" s="14"/>
      <c r="AS1255" s="2"/>
      <c r="AT1255" s="2"/>
      <c r="AU1255" s="15"/>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row>
    <row r="1256" spans="1:81" s="140" customFormat="1">
      <c r="A1256" s="142"/>
      <c r="B1256" s="217"/>
      <c r="C1256" s="163"/>
      <c r="D1256" s="164"/>
      <c r="H1256" s="165"/>
      <c r="M1256" s="165"/>
      <c r="N1256" s="165"/>
      <c r="AQ1256" s="158"/>
      <c r="AR1256" s="14"/>
      <c r="AS1256" s="2"/>
      <c r="AT1256" s="2"/>
      <c r="AU1256" s="15"/>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row>
    <row r="1257" spans="1:81" s="140" customFormat="1">
      <c r="A1257" s="142"/>
      <c r="B1257" s="217"/>
      <c r="C1257" s="163"/>
      <c r="D1257" s="164"/>
      <c r="H1257" s="165"/>
      <c r="M1257" s="165"/>
      <c r="N1257" s="165"/>
      <c r="AQ1257" s="158"/>
      <c r="AR1257" s="14"/>
      <c r="AS1257" s="2"/>
      <c r="AT1257" s="2"/>
      <c r="AU1257" s="15"/>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row>
    <row r="1258" spans="1:81" s="140" customFormat="1">
      <c r="A1258" s="142"/>
      <c r="B1258" s="217"/>
      <c r="C1258" s="163"/>
      <c r="D1258" s="164"/>
      <c r="H1258" s="165"/>
      <c r="M1258" s="165"/>
      <c r="N1258" s="165"/>
      <c r="AQ1258" s="158"/>
      <c r="AR1258" s="14"/>
      <c r="AS1258" s="2"/>
      <c r="AT1258" s="2"/>
      <c r="AU1258" s="15"/>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row>
    <row r="1259" spans="1:81" s="140" customFormat="1">
      <c r="A1259" s="142"/>
      <c r="B1259" s="217"/>
      <c r="C1259" s="163"/>
      <c r="D1259" s="164"/>
      <c r="H1259" s="165"/>
      <c r="M1259" s="165"/>
      <c r="N1259" s="165"/>
      <c r="AQ1259" s="158"/>
      <c r="AR1259" s="14"/>
      <c r="AS1259" s="2"/>
      <c r="AT1259" s="2"/>
      <c r="AU1259" s="15"/>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row>
    <row r="1260" spans="1:81" s="140" customFormat="1">
      <c r="A1260" s="142"/>
      <c r="B1260" s="217"/>
      <c r="C1260" s="163"/>
      <c r="D1260" s="164"/>
      <c r="H1260" s="165"/>
      <c r="M1260" s="165"/>
      <c r="N1260" s="165"/>
      <c r="AQ1260" s="158"/>
      <c r="AR1260" s="14"/>
      <c r="AS1260" s="2"/>
      <c r="AT1260" s="2"/>
      <c r="AU1260" s="15"/>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row>
    <row r="1261" spans="1:81" s="140" customFormat="1">
      <c r="A1261" s="142"/>
      <c r="B1261" s="217"/>
      <c r="C1261" s="163"/>
      <c r="D1261" s="164"/>
      <c r="H1261" s="165"/>
      <c r="M1261" s="165"/>
      <c r="N1261" s="165"/>
      <c r="AQ1261" s="158"/>
      <c r="AR1261" s="14"/>
      <c r="AS1261" s="2"/>
      <c r="AT1261" s="2"/>
      <c r="AU1261" s="15"/>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row>
    <row r="1262" spans="1:81" s="140" customFormat="1">
      <c r="A1262" s="142"/>
      <c r="B1262" s="217"/>
      <c r="C1262" s="163"/>
      <c r="D1262" s="164"/>
      <c r="H1262" s="165"/>
      <c r="M1262" s="165"/>
      <c r="N1262" s="165"/>
      <c r="AQ1262" s="158"/>
      <c r="AR1262" s="14"/>
      <c r="AS1262" s="2"/>
      <c r="AT1262" s="2"/>
      <c r="AU1262" s="15"/>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row>
    <row r="1263" spans="1:81" s="140" customFormat="1">
      <c r="A1263" s="142"/>
      <c r="B1263" s="217"/>
      <c r="C1263" s="163"/>
      <c r="D1263" s="164"/>
      <c r="H1263" s="165"/>
      <c r="M1263" s="165"/>
      <c r="N1263" s="165"/>
      <c r="AQ1263" s="158"/>
      <c r="AR1263" s="14"/>
      <c r="AS1263" s="2"/>
      <c r="AT1263" s="2"/>
      <c r="AU1263" s="15"/>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row>
    <row r="1264" spans="1:81" s="140" customFormat="1">
      <c r="A1264" s="142"/>
      <c r="B1264" s="217"/>
      <c r="C1264" s="163"/>
      <c r="D1264" s="164"/>
      <c r="H1264" s="165"/>
      <c r="M1264" s="165"/>
      <c r="N1264" s="165"/>
      <c r="AQ1264" s="158"/>
      <c r="AR1264" s="14"/>
      <c r="AS1264" s="2"/>
      <c r="AT1264" s="2"/>
      <c r="AU1264" s="15"/>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row>
    <row r="1265" spans="1:81" s="140" customFormat="1">
      <c r="A1265" s="142"/>
      <c r="B1265" s="217"/>
      <c r="C1265" s="163"/>
      <c r="D1265" s="164"/>
      <c r="H1265" s="165"/>
      <c r="M1265" s="165"/>
      <c r="N1265" s="165"/>
      <c r="AQ1265" s="158"/>
      <c r="AR1265" s="14"/>
      <c r="AS1265" s="2"/>
      <c r="AT1265" s="2"/>
      <c r="AU1265" s="15"/>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row>
    <row r="1266" spans="1:81" s="140" customFormat="1">
      <c r="A1266" s="142"/>
      <c r="B1266" s="217"/>
      <c r="C1266" s="163"/>
      <c r="D1266" s="164"/>
      <c r="H1266" s="165"/>
      <c r="M1266" s="165"/>
      <c r="N1266" s="165"/>
      <c r="AQ1266" s="158"/>
      <c r="AR1266" s="14"/>
      <c r="AS1266" s="2"/>
      <c r="AT1266" s="2"/>
      <c r="AU1266" s="15"/>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row>
    <row r="1267" spans="1:81" s="140" customFormat="1">
      <c r="A1267" s="142"/>
      <c r="B1267" s="217"/>
      <c r="C1267" s="163"/>
      <c r="D1267" s="164"/>
      <c r="H1267" s="165"/>
      <c r="M1267" s="165"/>
      <c r="N1267" s="165"/>
      <c r="AQ1267" s="158"/>
      <c r="AR1267" s="14"/>
      <c r="AS1267" s="2"/>
      <c r="AT1267" s="2"/>
      <c r="AU1267" s="15"/>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row>
    <row r="1268" spans="1:81" s="140" customFormat="1">
      <c r="A1268" s="142"/>
      <c r="B1268" s="217"/>
      <c r="C1268" s="163"/>
      <c r="D1268" s="164"/>
      <c r="H1268" s="165"/>
      <c r="M1268" s="165"/>
      <c r="N1268" s="165"/>
      <c r="AQ1268" s="158"/>
      <c r="AR1268" s="14"/>
      <c r="AS1268" s="2"/>
      <c r="AT1268" s="2"/>
      <c r="AU1268" s="15"/>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row>
    <row r="1269" spans="1:81" s="140" customFormat="1">
      <c r="A1269" s="142"/>
      <c r="B1269" s="217"/>
      <c r="C1269" s="163"/>
      <c r="D1269" s="164"/>
      <c r="H1269" s="165"/>
      <c r="M1269" s="165"/>
      <c r="N1269" s="165"/>
      <c r="AQ1269" s="158"/>
      <c r="AR1269" s="14"/>
      <c r="AS1269" s="2"/>
      <c r="AT1269" s="2"/>
      <c r="AU1269" s="15"/>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row>
    <row r="1270" spans="1:81" s="140" customFormat="1">
      <c r="A1270" s="142"/>
      <c r="B1270" s="217"/>
      <c r="C1270" s="163"/>
      <c r="D1270" s="164"/>
      <c r="H1270" s="165"/>
      <c r="M1270" s="165"/>
      <c r="N1270" s="165"/>
      <c r="AQ1270" s="158"/>
      <c r="AR1270" s="14"/>
      <c r="AS1270" s="2"/>
      <c r="AT1270" s="2"/>
      <c r="AU1270" s="15"/>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row>
    <row r="1271" spans="1:81" s="140" customFormat="1">
      <c r="A1271" s="142"/>
      <c r="B1271" s="217"/>
      <c r="C1271" s="163"/>
      <c r="D1271" s="164"/>
      <c r="H1271" s="165"/>
      <c r="M1271" s="165"/>
      <c r="N1271" s="165"/>
      <c r="AQ1271" s="158"/>
      <c r="AR1271" s="14"/>
      <c r="AS1271" s="2"/>
      <c r="AT1271" s="2"/>
      <c r="AU1271" s="15"/>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row>
    <row r="1272" spans="1:81" s="140" customFormat="1">
      <c r="A1272" s="142"/>
      <c r="B1272" s="217"/>
      <c r="C1272" s="163"/>
      <c r="D1272" s="164"/>
      <c r="H1272" s="165"/>
      <c r="M1272" s="165"/>
      <c r="N1272" s="165"/>
      <c r="AQ1272" s="158"/>
      <c r="AR1272" s="14"/>
      <c r="AS1272" s="2"/>
      <c r="AT1272" s="2"/>
      <c r="AU1272" s="15"/>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row>
    <row r="1273" spans="1:81" s="140" customFormat="1">
      <c r="A1273" s="142"/>
      <c r="B1273" s="217"/>
      <c r="C1273" s="163"/>
      <c r="D1273" s="164"/>
      <c r="H1273" s="165"/>
      <c r="M1273" s="165"/>
      <c r="N1273" s="165"/>
      <c r="AQ1273" s="158"/>
      <c r="AR1273" s="14"/>
      <c r="AS1273" s="2"/>
      <c r="AT1273" s="2"/>
      <c r="AU1273" s="15"/>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row>
    <row r="1274" spans="1:81" s="140" customFormat="1">
      <c r="A1274" s="142"/>
      <c r="B1274" s="217"/>
      <c r="C1274" s="163"/>
      <c r="D1274" s="164"/>
      <c r="H1274" s="165"/>
      <c r="M1274" s="165"/>
      <c r="N1274" s="165"/>
      <c r="AQ1274" s="158"/>
      <c r="AR1274" s="14"/>
      <c r="AS1274" s="2"/>
      <c r="AT1274" s="2"/>
      <c r="AU1274" s="15"/>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row>
    <row r="1275" spans="1:81" s="140" customFormat="1">
      <c r="A1275" s="142"/>
      <c r="B1275" s="217"/>
      <c r="C1275" s="163"/>
      <c r="D1275" s="164"/>
      <c r="H1275" s="165"/>
      <c r="M1275" s="165"/>
      <c r="N1275" s="165"/>
      <c r="AQ1275" s="158"/>
      <c r="AR1275" s="14"/>
      <c r="AS1275" s="2"/>
      <c r="AT1275" s="2"/>
      <c r="AU1275" s="15"/>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row>
    <row r="1276" spans="1:81" s="140" customFormat="1">
      <c r="A1276" s="142"/>
      <c r="B1276" s="217"/>
      <c r="C1276" s="163"/>
      <c r="D1276" s="164"/>
      <c r="H1276" s="165"/>
      <c r="M1276" s="165"/>
      <c r="N1276" s="165"/>
      <c r="AQ1276" s="158"/>
      <c r="AR1276" s="14"/>
      <c r="AS1276" s="2"/>
      <c r="AT1276" s="2"/>
      <c r="AU1276" s="15"/>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row>
    <row r="1277" spans="1:81" s="140" customFormat="1">
      <c r="A1277" s="142"/>
      <c r="B1277" s="217"/>
      <c r="C1277" s="163"/>
      <c r="D1277" s="164"/>
      <c r="H1277" s="165"/>
      <c r="M1277" s="165"/>
      <c r="N1277" s="165"/>
      <c r="AQ1277" s="158"/>
      <c r="AR1277" s="14"/>
      <c r="AS1277" s="2"/>
      <c r="AT1277" s="2"/>
      <c r="AU1277" s="15"/>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row>
    <row r="1278" spans="1:81" s="140" customFormat="1">
      <c r="A1278" s="142"/>
      <c r="B1278" s="217"/>
      <c r="C1278" s="163"/>
      <c r="D1278" s="164"/>
      <c r="H1278" s="165"/>
      <c r="M1278" s="165"/>
      <c r="N1278" s="165"/>
      <c r="AQ1278" s="158"/>
      <c r="AR1278" s="14"/>
      <c r="AS1278" s="2"/>
      <c r="AT1278" s="2"/>
      <c r="AU1278" s="15"/>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row>
    <row r="1279" spans="1:81" s="140" customFormat="1">
      <c r="A1279" s="142"/>
      <c r="B1279" s="217"/>
      <c r="C1279" s="163"/>
      <c r="D1279" s="164"/>
      <c r="H1279" s="165"/>
      <c r="M1279" s="165"/>
      <c r="N1279" s="165"/>
      <c r="AQ1279" s="158"/>
      <c r="AR1279" s="14"/>
      <c r="AS1279" s="2"/>
      <c r="AT1279" s="2"/>
      <c r="AU1279" s="15"/>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row>
    <row r="1280" spans="1:81" s="140" customFormat="1">
      <c r="A1280" s="142"/>
      <c r="B1280" s="217"/>
      <c r="C1280" s="163"/>
      <c r="D1280" s="164"/>
      <c r="H1280" s="165"/>
      <c r="M1280" s="165"/>
      <c r="N1280" s="165"/>
      <c r="AQ1280" s="158"/>
      <c r="AR1280" s="14"/>
      <c r="AS1280" s="2"/>
      <c r="AT1280" s="2"/>
      <c r="AU1280" s="15"/>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row>
    <row r="1281" spans="1:81" s="140" customFormat="1">
      <c r="A1281" s="142"/>
      <c r="B1281" s="217"/>
      <c r="C1281" s="163"/>
      <c r="D1281" s="164"/>
      <c r="H1281" s="165"/>
      <c r="M1281" s="165"/>
      <c r="N1281" s="165"/>
      <c r="AQ1281" s="158"/>
      <c r="AR1281" s="14"/>
      <c r="AS1281" s="2"/>
      <c r="AT1281" s="2"/>
      <c r="AU1281" s="15"/>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row>
    <row r="1282" spans="1:81" s="140" customFormat="1">
      <c r="A1282" s="142"/>
      <c r="B1282" s="217"/>
      <c r="C1282" s="163"/>
      <c r="D1282" s="164"/>
      <c r="H1282" s="165"/>
      <c r="M1282" s="165"/>
      <c r="N1282" s="165"/>
      <c r="AQ1282" s="158"/>
      <c r="AR1282" s="14"/>
      <c r="AS1282" s="2"/>
      <c r="AT1282" s="2"/>
      <c r="AU1282" s="15"/>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row>
    <row r="1283" spans="1:81" s="140" customFormat="1">
      <c r="A1283" s="142"/>
      <c r="B1283" s="217"/>
      <c r="C1283" s="163"/>
      <c r="D1283" s="164"/>
      <c r="H1283" s="165"/>
      <c r="M1283" s="165"/>
      <c r="N1283" s="165"/>
      <c r="AQ1283" s="158"/>
      <c r="AR1283" s="14"/>
      <c r="AS1283" s="2"/>
      <c r="AT1283" s="2"/>
      <c r="AU1283" s="15"/>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row>
    <row r="1284" spans="1:81" s="140" customFormat="1">
      <c r="A1284" s="142"/>
      <c r="B1284" s="217"/>
      <c r="C1284" s="163"/>
      <c r="D1284" s="164"/>
      <c r="H1284" s="165"/>
      <c r="M1284" s="165"/>
      <c r="N1284" s="165"/>
      <c r="AQ1284" s="158"/>
      <c r="AR1284" s="14"/>
      <c r="AS1284" s="2"/>
      <c r="AT1284" s="2"/>
      <c r="AU1284" s="15"/>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row>
    <row r="1285" spans="1:81" s="140" customFormat="1">
      <c r="A1285" s="142"/>
      <c r="B1285" s="217"/>
      <c r="C1285" s="163"/>
      <c r="D1285" s="164"/>
      <c r="H1285" s="165"/>
      <c r="M1285" s="165"/>
      <c r="N1285" s="165"/>
      <c r="AQ1285" s="158"/>
      <c r="AR1285" s="14"/>
      <c r="AS1285" s="2"/>
      <c r="AT1285" s="2"/>
      <c r="AU1285" s="15"/>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row>
    <row r="1286" spans="1:81" s="140" customFormat="1">
      <c r="A1286" s="142"/>
      <c r="B1286" s="217"/>
      <c r="C1286" s="163"/>
      <c r="D1286" s="164"/>
      <c r="H1286" s="165"/>
      <c r="M1286" s="165"/>
      <c r="N1286" s="165"/>
      <c r="AQ1286" s="158"/>
      <c r="AR1286" s="14"/>
      <c r="AS1286" s="2"/>
      <c r="AT1286" s="2"/>
      <c r="AU1286" s="15"/>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row>
    <row r="1287" spans="1:81" s="140" customFormat="1">
      <c r="A1287" s="142"/>
      <c r="B1287" s="217"/>
      <c r="C1287" s="163"/>
      <c r="D1287" s="164"/>
      <c r="H1287" s="165"/>
      <c r="M1287" s="165"/>
      <c r="N1287" s="165"/>
      <c r="AQ1287" s="158"/>
      <c r="AR1287" s="14"/>
      <c r="AS1287" s="2"/>
      <c r="AT1287" s="2"/>
      <c r="AU1287" s="15"/>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row>
    <row r="1288" spans="1:81" s="140" customFormat="1">
      <c r="A1288" s="142"/>
      <c r="B1288" s="217"/>
      <c r="C1288" s="163"/>
      <c r="D1288" s="164"/>
      <c r="H1288" s="165"/>
      <c r="M1288" s="165"/>
      <c r="N1288" s="165"/>
      <c r="AQ1288" s="158"/>
      <c r="AR1288" s="14"/>
      <c r="AS1288" s="2"/>
      <c r="AT1288" s="2"/>
      <c r="AU1288" s="15"/>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row>
    <row r="1289" spans="1:81" s="140" customFormat="1">
      <c r="A1289" s="142"/>
      <c r="B1289" s="217"/>
      <c r="C1289" s="163"/>
      <c r="D1289" s="164"/>
      <c r="H1289" s="165"/>
      <c r="M1289" s="165"/>
      <c r="N1289" s="165"/>
      <c r="AQ1289" s="158"/>
      <c r="AR1289" s="14"/>
      <c r="AS1289" s="2"/>
      <c r="AT1289" s="2"/>
      <c r="AU1289" s="15"/>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row>
    <row r="1290" spans="1:81" s="140" customFormat="1">
      <c r="A1290" s="142"/>
      <c r="B1290" s="217"/>
      <c r="C1290" s="163"/>
      <c r="D1290" s="164"/>
      <c r="H1290" s="165"/>
      <c r="M1290" s="165"/>
      <c r="N1290" s="165"/>
      <c r="AQ1290" s="158"/>
      <c r="AR1290" s="14"/>
      <c r="AS1290" s="2"/>
      <c r="AT1290" s="2"/>
      <c r="AU1290" s="15"/>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row>
    <row r="1291" spans="1:81" s="140" customFormat="1">
      <c r="A1291" s="142"/>
      <c r="B1291" s="217"/>
      <c r="C1291" s="163"/>
      <c r="D1291" s="164"/>
      <c r="H1291" s="165"/>
      <c r="M1291" s="165"/>
      <c r="N1291" s="165"/>
      <c r="AQ1291" s="158"/>
      <c r="AR1291" s="14"/>
      <c r="AS1291" s="2"/>
      <c r="AT1291" s="2"/>
      <c r="AU1291" s="15"/>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row>
    <row r="1292" spans="1:81" s="140" customFormat="1">
      <c r="A1292" s="142"/>
      <c r="B1292" s="217"/>
      <c r="C1292" s="163"/>
      <c r="D1292" s="164"/>
      <c r="H1292" s="165"/>
      <c r="M1292" s="165"/>
      <c r="N1292" s="165"/>
      <c r="AQ1292" s="158"/>
      <c r="AR1292" s="14"/>
      <c r="AS1292" s="2"/>
      <c r="AT1292" s="2"/>
      <c r="AU1292" s="15"/>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row>
    <row r="1293" spans="1:81" s="140" customFormat="1">
      <c r="A1293" s="142"/>
      <c r="B1293" s="217"/>
      <c r="C1293" s="163"/>
      <c r="D1293" s="164"/>
      <c r="H1293" s="165"/>
      <c r="M1293" s="165"/>
      <c r="N1293" s="165"/>
      <c r="AQ1293" s="158"/>
      <c r="AR1293" s="14"/>
      <c r="AS1293" s="2"/>
      <c r="AT1293" s="2"/>
      <c r="AU1293" s="15"/>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row>
    <row r="1294" spans="1:81" s="140" customFormat="1">
      <c r="A1294" s="142"/>
      <c r="B1294" s="217"/>
      <c r="C1294" s="163"/>
      <c r="D1294" s="164"/>
      <c r="H1294" s="165"/>
      <c r="M1294" s="165"/>
      <c r="N1294" s="165"/>
      <c r="AQ1294" s="158"/>
      <c r="AR1294" s="14"/>
      <c r="AS1294" s="2"/>
      <c r="AT1294" s="2"/>
      <c r="AU1294" s="15"/>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row>
    <row r="1295" spans="1:81" s="140" customFormat="1">
      <c r="A1295" s="142"/>
      <c r="B1295" s="217"/>
      <c r="C1295" s="163"/>
      <c r="D1295" s="164"/>
      <c r="H1295" s="165"/>
      <c r="M1295" s="165"/>
      <c r="N1295" s="165"/>
      <c r="AQ1295" s="158"/>
      <c r="AR1295" s="14"/>
      <c r="AS1295" s="2"/>
      <c r="AT1295" s="2"/>
      <c r="AU1295" s="15"/>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row>
    <row r="1296" spans="1:81" s="140" customFormat="1">
      <c r="A1296" s="142"/>
      <c r="B1296" s="217"/>
      <c r="C1296" s="163"/>
      <c r="D1296" s="164"/>
      <c r="H1296" s="165"/>
      <c r="M1296" s="165"/>
      <c r="N1296" s="165"/>
      <c r="AQ1296" s="158"/>
      <c r="AR1296" s="14"/>
      <c r="AS1296" s="2"/>
      <c r="AT1296" s="2"/>
      <c r="AU1296" s="15"/>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row>
    <row r="1297" spans="1:81" s="140" customFormat="1">
      <c r="A1297" s="142"/>
      <c r="B1297" s="217"/>
      <c r="C1297" s="163"/>
      <c r="D1297" s="164"/>
      <c r="H1297" s="165"/>
      <c r="M1297" s="165"/>
      <c r="N1297" s="165"/>
      <c r="AQ1297" s="158"/>
      <c r="AR1297" s="14"/>
      <c r="AS1297" s="2"/>
      <c r="AT1297" s="2"/>
      <c r="AU1297" s="15"/>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row>
    <row r="1298" spans="1:81" s="140" customFormat="1">
      <c r="A1298" s="142"/>
      <c r="B1298" s="217"/>
      <c r="C1298" s="163"/>
      <c r="D1298" s="164"/>
      <c r="H1298" s="165"/>
      <c r="M1298" s="165"/>
      <c r="N1298" s="165"/>
      <c r="AQ1298" s="158"/>
      <c r="AR1298" s="14"/>
      <c r="AS1298" s="2"/>
      <c r="AT1298" s="2"/>
      <c r="AU1298" s="15"/>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row>
    <row r="1299" spans="1:81" s="140" customFormat="1">
      <c r="A1299" s="142"/>
      <c r="B1299" s="217"/>
      <c r="C1299" s="163"/>
      <c r="D1299" s="164"/>
      <c r="H1299" s="165"/>
      <c r="M1299" s="165"/>
      <c r="N1299" s="165"/>
      <c r="AQ1299" s="158"/>
      <c r="AR1299" s="14"/>
      <c r="AS1299" s="2"/>
      <c r="AT1299" s="2"/>
      <c r="AU1299" s="15"/>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row>
    <row r="1300" spans="1:81" s="140" customFormat="1">
      <c r="A1300" s="142"/>
      <c r="B1300" s="217"/>
      <c r="C1300" s="163"/>
      <c r="D1300" s="164"/>
      <c r="H1300" s="165"/>
      <c r="M1300" s="165"/>
      <c r="N1300" s="165"/>
      <c r="AQ1300" s="158"/>
      <c r="AR1300" s="14"/>
      <c r="AS1300" s="2"/>
      <c r="AT1300" s="2"/>
      <c r="AU1300" s="15"/>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row>
    <row r="1301" spans="1:81" s="140" customFormat="1">
      <c r="A1301" s="142"/>
      <c r="B1301" s="217"/>
      <c r="C1301" s="163"/>
      <c r="D1301" s="164"/>
      <c r="H1301" s="165"/>
      <c r="M1301" s="165"/>
      <c r="N1301" s="165"/>
      <c r="AQ1301" s="158"/>
      <c r="AR1301" s="14"/>
      <c r="AS1301" s="2"/>
      <c r="AT1301" s="2"/>
      <c r="AU1301" s="15"/>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row>
    <row r="1302" spans="1:81" s="140" customFormat="1">
      <c r="A1302" s="142"/>
      <c r="B1302" s="217"/>
      <c r="C1302" s="163"/>
      <c r="D1302" s="164"/>
      <c r="H1302" s="165"/>
      <c r="M1302" s="165"/>
      <c r="N1302" s="165"/>
      <c r="AQ1302" s="158"/>
      <c r="AR1302" s="14"/>
      <c r="AS1302" s="2"/>
      <c r="AT1302" s="2"/>
      <c r="AU1302" s="15"/>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row>
    <row r="1303" spans="1:81" s="140" customFormat="1">
      <c r="A1303" s="142"/>
      <c r="B1303" s="217"/>
      <c r="C1303" s="163"/>
      <c r="D1303" s="164"/>
      <c r="H1303" s="165"/>
      <c r="M1303" s="165"/>
      <c r="N1303" s="165"/>
      <c r="AQ1303" s="158"/>
      <c r="AR1303" s="14"/>
      <c r="AS1303" s="2"/>
      <c r="AT1303" s="2"/>
      <c r="AU1303" s="15"/>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row>
    <row r="1304" spans="1:81" s="140" customFormat="1">
      <c r="A1304" s="142"/>
      <c r="B1304" s="217"/>
      <c r="C1304" s="163"/>
      <c r="D1304" s="164"/>
      <c r="H1304" s="165"/>
      <c r="M1304" s="165"/>
      <c r="N1304" s="165"/>
      <c r="AQ1304" s="158"/>
      <c r="AR1304" s="14"/>
      <c r="AS1304" s="2"/>
      <c r="AT1304" s="2"/>
      <c r="AU1304" s="15"/>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row>
    <row r="1305" spans="1:81" s="140" customFormat="1">
      <c r="A1305" s="142"/>
      <c r="B1305" s="217"/>
      <c r="C1305" s="163"/>
      <c r="D1305" s="164"/>
      <c r="H1305" s="165"/>
      <c r="M1305" s="165"/>
      <c r="N1305" s="165"/>
      <c r="AQ1305" s="158"/>
      <c r="AR1305" s="14"/>
      <c r="AS1305" s="2"/>
      <c r="AT1305" s="2"/>
      <c r="AU1305" s="15"/>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row>
    <row r="1306" spans="1:81" s="140" customFormat="1">
      <c r="A1306" s="142"/>
      <c r="B1306" s="217"/>
      <c r="C1306" s="163"/>
      <c r="D1306" s="164"/>
      <c r="H1306" s="165"/>
      <c r="M1306" s="165"/>
      <c r="N1306" s="165"/>
      <c r="AQ1306" s="158"/>
      <c r="AR1306" s="14"/>
      <c r="AS1306" s="2"/>
      <c r="AT1306" s="2"/>
      <c r="AU1306" s="15"/>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row>
    <row r="1307" spans="1:81" s="140" customFormat="1">
      <c r="A1307" s="142"/>
      <c r="B1307" s="217"/>
      <c r="C1307" s="163"/>
      <c r="D1307" s="164"/>
      <c r="H1307" s="165"/>
      <c r="M1307" s="165"/>
      <c r="N1307" s="165"/>
      <c r="AQ1307" s="158"/>
      <c r="AR1307" s="14"/>
      <c r="AS1307" s="2"/>
      <c r="AT1307" s="2"/>
      <c r="AU1307" s="15"/>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row>
    <row r="1308" spans="1:81" s="140" customFormat="1">
      <c r="A1308" s="142"/>
      <c r="B1308" s="217"/>
      <c r="C1308" s="163"/>
      <c r="D1308" s="164"/>
      <c r="H1308" s="165"/>
      <c r="M1308" s="165"/>
      <c r="N1308" s="165"/>
      <c r="AQ1308" s="158"/>
      <c r="AR1308" s="14"/>
      <c r="AS1308" s="2"/>
      <c r="AT1308" s="2"/>
      <c r="AU1308" s="15"/>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row>
    <row r="1309" spans="1:81" s="140" customFormat="1">
      <c r="A1309" s="142"/>
      <c r="B1309" s="217"/>
      <c r="C1309" s="163"/>
      <c r="D1309" s="164"/>
      <c r="H1309" s="165"/>
      <c r="M1309" s="165"/>
      <c r="N1309" s="165"/>
      <c r="AQ1309" s="158"/>
      <c r="AR1309" s="14"/>
      <c r="AS1309" s="2"/>
      <c r="AT1309" s="2"/>
      <c r="AU1309" s="15"/>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row>
    <row r="1310" spans="1:81" s="140" customFormat="1">
      <c r="A1310" s="142"/>
      <c r="B1310" s="217"/>
      <c r="C1310" s="163"/>
      <c r="D1310" s="164"/>
      <c r="H1310" s="165"/>
      <c r="M1310" s="165"/>
      <c r="N1310" s="165"/>
      <c r="AQ1310" s="158"/>
      <c r="AR1310" s="14"/>
      <c r="AS1310" s="2"/>
      <c r="AT1310" s="2"/>
      <c r="AU1310" s="15"/>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row>
    <row r="1311" spans="1:81" s="140" customFormat="1">
      <c r="A1311" s="142"/>
      <c r="B1311" s="217"/>
      <c r="C1311" s="163"/>
      <c r="D1311" s="164"/>
      <c r="H1311" s="165"/>
      <c r="M1311" s="165"/>
      <c r="N1311" s="165"/>
      <c r="AQ1311" s="158"/>
      <c r="AR1311" s="14"/>
      <c r="AS1311" s="2"/>
      <c r="AT1311" s="2"/>
      <c r="AU1311" s="15"/>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row>
    <row r="1312" spans="1:81" s="140" customFormat="1">
      <c r="A1312" s="142"/>
      <c r="B1312" s="217"/>
      <c r="C1312" s="163"/>
      <c r="D1312" s="164"/>
      <c r="H1312" s="165"/>
      <c r="M1312" s="165"/>
      <c r="N1312" s="165"/>
      <c r="AQ1312" s="158"/>
      <c r="AR1312" s="14"/>
      <c r="AS1312" s="2"/>
      <c r="AT1312" s="2"/>
      <c r="AU1312" s="15"/>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row>
    <row r="1313" spans="1:81" s="140" customFormat="1">
      <c r="A1313" s="142"/>
      <c r="B1313" s="217"/>
      <c r="C1313" s="163"/>
      <c r="D1313" s="164"/>
      <c r="H1313" s="165"/>
      <c r="M1313" s="165"/>
      <c r="N1313" s="165"/>
      <c r="AQ1313" s="158"/>
      <c r="AR1313" s="14"/>
      <c r="AS1313" s="2"/>
      <c r="AT1313" s="2"/>
      <c r="AU1313" s="15"/>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row>
    <row r="1314" spans="1:81" s="140" customFormat="1">
      <c r="A1314" s="142"/>
      <c r="B1314" s="217"/>
      <c r="C1314" s="163"/>
      <c r="D1314" s="164"/>
      <c r="H1314" s="165"/>
      <c r="M1314" s="165"/>
      <c r="N1314" s="165"/>
      <c r="AQ1314" s="158"/>
      <c r="AR1314" s="14"/>
      <c r="AS1314" s="2"/>
      <c r="AT1314" s="2"/>
      <c r="AU1314" s="15"/>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row>
    <row r="1315" spans="1:81" s="140" customFormat="1">
      <c r="A1315" s="142"/>
      <c r="B1315" s="217"/>
      <c r="C1315" s="163"/>
      <c r="D1315" s="164"/>
      <c r="H1315" s="165"/>
      <c r="M1315" s="165"/>
      <c r="N1315" s="165"/>
      <c r="AQ1315" s="158"/>
      <c r="AR1315" s="14"/>
      <c r="AS1315" s="2"/>
      <c r="AT1315" s="2"/>
      <c r="AU1315" s="15"/>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row>
    <row r="1316" spans="1:81" s="140" customFormat="1">
      <c r="A1316" s="142"/>
      <c r="B1316" s="217"/>
      <c r="C1316" s="163"/>
      <c r="D1316" s="164"/>
      <c r="H1316" s="165"/>
      <c r="M1316" s="165"/>
      <c r="N1316" s="165"/>
      <c r="AQ1316" s="158"/>
      <c r="AR1316" s="14"/>
      <c r="AS1316" s="2"/>
      <c r="AT1316" s="2"/>
      <c r="AU1316" s="15"/>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row>
    <row r="1317" spans="1:81" s="140" customFormat="1">
      <c r="A1317" s="142"/>
      <c r="B1317" s="217"/>
      <c r="C1317" s="163"/>
      <c r="D1317" s="164"/>
      <c r="H1317" s="165"/>
      <c r="M1317" s="165"/>
      <c r="N1317" s="165"/>
      <c r="AQ1317" s="158"/>
      <c r="AR1317" s="14"/>
      <c r="AS1317" s="2"/>
      <c r="AT1317" s="2"/>
      <c r="AU1317" s="15"/>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row>
    <row r="1318" spans="1:81" s="140" customFormat="1">
      <c r="A1318" s="142"/>
      <c r="B1318" s="217"/>
      <c r="C1318" s="163"/>
      <c r="D1318" s="164"/>
      <c r="H1318" s="165"/>
      <c r="M1318" s="165"/>
      <c r="N1318" s="165"/>
      <c r="AQ1318" s="158"/>
      <c r="AR1318" s="14"/>
      <c r="AS1318" s="2"/>
      <c r="AT1318" s="2"/>
      <c r="AU1318" s="15"/>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row>
    <row r="1319" spans="1:81" s="140" customFormat="1">
      <c r="A1319" s="142"/>
      <c r="B1319" s="217"/>
      <c r="C1319" s="163"/>
      <c r="D1319" s="164"/>
      <c r="H1319" s="165"/>
      <c r="M1319" s="165"/>
      <c r="N1319" s="165"/>
      <c r="AQ1319" s="158"/>
      <c r="AR1319" s="14"/>
      <c r="AS1319" s="2"/>
      <c r="AT1319" s="2"/>
      <c r="AU1319" s="15"/>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row>
    <row r="1320" spans="1:81" s="140" customFormat="1">
      <c r="A1320" s="142"/>
      <c r="B1320" s="217"/>
      <c r="C1320" s="163"/>
      <c r="D1320" s="164"/>
      <c r="H1320" s="165"/>
      <c r="M1320" s="165"/>
      <c r="N1320" s="165"/>
      <c r="AQ1320" s="158"/>
      <c r="AR1320" s="14"/>
      <c r="AS1320" s="2"/>
      <c r="AT1320" s="2"/>
      <c r="AU1320" s="15"/>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row>
    <row r="1321" spans="1:81" s="140" customFormat="1">
      <c r="A1321" s="142"/>
      <c r="B1321" s="217"/>
      <c r="C1321" s="163"/>
      <c r="D1321" s="164"/>
      <c r="H1321" s="165"/>
      <c r="M1321" s="165"/>
      <c r="N1321" s="165"/>
      <c r="AQ1321" s="158"/>
      <c r="AR1321" s="14"/>
      <c r="AS1321" s="2"/>
      <c r="AT1321" s="2"/>
      <c r="AU1321" s="15"/>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row>
    <row r="1322" spans="1:81" s="140" customFormat="1">
      <c r="A1322" s="142"/>
      <c r="B1322" s="217"/>
      <c r="C1322" s="163"/>
      <c r="D1322" s="164"/>
      <c r="H1322" s="165"/>
      <c r="M1322" s="165"/>
      <c r="N1322" s="165"/>
      <c r="AQ1322" s="158"/>
      <c r="AR1322" s="14"/>
      <c r="AS1322" s="2"/>
      <c r="AT1322" s="2"/>
      <c r="AU1322" s="15"/>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row>
    <row r="1323" spans="1:81" s="140" customFormat="1">
      <c r="A1323" s="142"/>
      <c r="B1323" s="217"/>
      <c r="C1323" s="163"/>
      <c r="D1323" s="164"/>
      <c r="H1323" s="165"/>
      <c r="M1323" s="165"/>
      <c r="N1323" s="165"/>
      <c r="AQ1323" s="158"/>
      <c r="AR1323" s="14"/>
      <c r="AS1323" s="2"/>
      <c r="AT1323" s="2"/>
      <c r="AU1323" s="15"/>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row>
    <row r="1324" spans="1:81" s="140" customFormat="1">
      <c r="A1324" s="142"/>
      <c r="B1324" s="217"/>
      <c r="C1324" s="163"/>
      <c r="D1324" s="164"/>
      <c r="H1324" s="165"/>
      <c r="M1324" s="165"/>
      <c r="N1324" s="165"/>
      <c r="AQ1324" s="158"/>
      <c r="AR1324" s="14"/>
      <c r="AS1324" s="2"/>
      <c r="AT1324" s="2"/>
      <c r="AU1324" s="15"/>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row>
    <row r="1325" spans="1:81" s="140" customFormat="1">
      <c r="A1325" s="142"/>
      <c r="B1325" s="217"/>
      <c r="C1325" s="163"/>
      <c r="D1325" s="164"/>
      <c r="H1325" s="165"/>
      <c r="M1325" s="165"/>
      <c r="N1325" s="165"/>
      <c r="AQ1325" s="158"/>
      <c r="AR1325" s="14"/>
      <c r="AS1325" s="2"/>
      <c r="AT1325" s="2"/>
      <c r="AU1325" s="15"/>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row>
    <row r="1326" spans="1:81" s="140" customFormat="1">
      <c r="A1326" s="142"/>
      <c r="B1326" s="217"/>
      <c r="C1326" s="163"/>
      <c r="D1326" s="164"/>
      <c r="H1326" s="165"/>
      <c r="M1326" s="165"/>
      <c r="N1326" s="165"/>
      <c r="AQ1326" s="158"/>
      <c r="AR1326" s="14"/>
      <c r="AS1326" s="2"/>
      <c r="AT1326" s="2"/>
      <c r="AU1326" s="15"/>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row>
    <row r="1327" spans="1:81" s="140" customFormat="1">
      <c r="A1327" s="142"/>
      <c r="B1327" s="217"/>
      <c r="C1327" s="163"/>
      <c r="D1327" s="164"/>
      <c r="H1327" s="165"/>
      <c r="M1327" s="165"/>
      <c r="N1327" s="165"/>
      <c r="AQ1327" s="158"/>
      <c r="AR1327" s="14"/>
      <c r="AS1327" s="2"/>
      <c r="AT1327" s="2"/>
      <c r="AU1327" s="15"/>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row>
    <row r="1328" spans="1:81" s="140" customFormat="1">
      <c r="A1328" s="142"/>
      <c r="B1328" s="217"/>
      <c r="C1328" s="163"/>
      <c r="D1328" s="164"/>
      <c r="H1328" s="165"/>
      <c r="M1328" s="165"/>
      <c r="N1328" s="165"/>
      <c r="AQ1328" s="158"/>
      <c r="AR1328" s="14"/>
      <c r="AS1328" s="2"/>
      <c r="AT1328" s="2"/>
      <c r="AU1328" s="15"/>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row>
    <row r="1329" spans="1:81" s="140" customFormat="1">
      <c r="A1329" s="142"/>
      <c r="B1329" s="217"/>
      <c r="C1329" s="163"/>
      <c r="D1329" s="164"/>
      <c r="H1329" s="165"/>
      <c r="M1329" s="165"/>
      <c r="N1329" s="165"/>
      <c r="AQ1329" s="158"/>
      <c r="AR1329" s="14"/>
      <c r="AS1329" s="2"/>
      <c r="AT1329" s="2"/>
      <c r="AU1329" s="15"/>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row>
    <row r="1330" spans="1:81" s="140" customFormat="1">
      <c r="A1330" s="142"/>
      <c r="B1330" s="217"/>
      <c r="C1330" s="163"/>
      <c r="D1330" s="164"/>
      <c r="H1330" s="165"/>
      <c r="M1330" s="165"/>
      <c r="N1330" s="165"/>
      <c r="AQ1330" s="158"/>
      <c r="AR1330" s="14"/>
      <c r="AS1330" s="2"/>
      <c r="AT1330" s="2"/>
      <c r="AU1330" s="15"/>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row>
    <row r="1331" spans="1:81" s="140" customFormat="1">
      <c r="A1331" s="142"/>
      <c r="B1331" s="217"/>
      <c r="C1331" s="163"/>
      <c r="D1331" s="164"/>
      <c r="H1331" s="165"/>
      <c r="M1331" s="165"/>
      <c r="N1331" s="165"/>
      <c r="AQ1331" s="158"/>
      <c r="AR1331" s="14"/>
      <c r="AS1331" s="2"/>
      <c r="AT1331" s="2"/>
      <c r="AU1331" s="15"/>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row>
    <row r="1332" spans="1:81" s="140" customFormat="1">
      <c r="A1332" s="142"/>
      <c r="B1332" s="217"/>
      <c r="C1332" s="163"/>
      <c r="D1332" s="164"/>
      <c r="H1332" s="165"/>
      <c r="M1332" s="165"/>
      <c r="N1332" s="165"/>
      <c r="AQ1332" s="158"/>
      <c r="AR1332" s="14"/>
      <c r="AS1332" s="2"/>
      <c r="AT1332" s="2"/>
      <c r="AU1332" s="15"/>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row>
    <row r="1333" spans="1:81" s="140" customFormat="1">
      <c r="A1333" s="142"/>
      <c r="B1333" s="217"/>
      <c r="C1333" s="163"/>
      <c r="D1333" s="164"/>
      <c r="H1333" s="165"/>
      <c r="M1333" s="165"/>
      <c r="N1333" s="165"/>
      <c r="AQ1333" s="158"/>
      <c r="AR1333" s="14"/>
      <c r="AS1333" s="2"/>
      <c r="AT1333" s="2"/>
      <c r="AU1333" s="15"/>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row>
    <row r="1334" spans="1:81" s="140" customFormat="1">
      <c r="A1334" s="142"/>
      <c r="B1334" s="217"/>
      <c r="C1334" s="163"/>
      <c r="D1334" s="164"/>
      <c r="H1334" s="165"/>
      <c r="M1334" s="165"/>
      <c r="N1334" s="165"/>
      <c r="AQ1334" s="158"/>
      <c r="AR1334" s="14"/>
      <c r="AS1334" s="2"/>
      <c r="AT1334" s="2"/>
      <c r="AU1334" s="15"/>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row>
    <row r="1335" spans="1:81" s="140" customFormat="1">
      <c r="A1335" s="142"/>
      <c r="B1335" s="217"/>
      <c r="C1335" s="163"/>
      <c r="D1335" s="164"/>
      <c r="H1335" s="165"/>
      <c r="M1335" s="165"/>
      <c r="N1335" s="165"/>
      <c r="AQ1335" s="158"/>
      <c r="AR1335" s="14"/>
      <c r="AS1335" s="2"/>
      <c r="AT1335" s="2"/>
      <c r="AU1335" s="15"/>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row>
    <row r="1336" spans="1:81" s="140" customFormat="1">
      <c r="A1336" s="142"/>
      <c r="B1336" s="217"/>
      <c r="C1336" s="163"/>
      <c r="D1336" s="164"/>
      <c r="H1336" s="165"/>
      <c r="M1336" s="165"/>
      <c r="N1336" s="165"/>
      <c r="AQ1336" s="158"/>
      <c r="AR1336" s="14"/>
      <c r="AS1336" s="2"/>
      <c r="AT1336" s="2"/>
      <c r="AU1336" s="15"/>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row>
    <row r="1337" spans="1:81" s="140" customFormat="1">
      <c r="A1337" s="142"/>
      <c r="B1337" s="217"/>
      <c r="C1337" s="163"/>
      <c r="D1337" s="164"/>
      <c r="H1337" s="165"/>
      <c r="M1337" s="165"/>
      <c r="N1337" s="165"/>
      <c r="AQ1337" s="158"/>
      <c r="AR1337" s="14"/>
      <c r="AS1337" s="2"/>
      <c r="AT1337" s="2"/>
      <c r="AU1337" s="15"/>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row>
    <row r="1338" spans="1:81" s="140" customFormat="1">
      <c r="A1338" s="142"/>
      <c r="B1338" s="217"/>
      <c r="C1338" s="163"/>
      <c r="D1338" s="164"/>
      <c r="H1338" s="165"/>
      <c r="M1338" s="165"/>
      <c r="N1338" s="165"/>
      <c r="AQ1338" s="158"/>
      <c r="AR1338" s="14"/>
      <c r="AS1338" s="2"/>
      <c r="AT1338" s="2"/>
      <c r="AU1338" s="15"/>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row>
    <row r="1339" spans="1:81" s="140" customFormat="1">
      <c r="A1339" s="142"/>
      <c r="B1339" s="217"/>
      <c r="C1339" s="163"/>
      <c r="D1339" s="164"/>
      <c r="H1339" s="165"/>
      <c r="M1339" s="165"/>
      <c r="N1339" s="165"/>
      <c r="AQ1339" s="158"/>
      <c r="AR1339" s="14"/>
      <c r="AS1339" s="2"/>
      <c r="AT1339" s="2"/>
      <c r="AU1339" s="15"/>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row>
    <row r="1340" spans="1:81" s="140" customFormat="1">
      <c r="A1340" s="142"/>
      <c r="B1340" s="217"/>
      <c r="C1340" s="163"/>
      <c r="D1340" s="164"/>
      <c r="H1340" s="165"/>
      <c r="M1340" s="165"/>
      <c r="N1340" s="165"/>
      <c r="AQ1340" s="158"/>
      <c r="AR1340" s="14"/>
      <c r="AS1340" s="2"/>
      <c r="AT1340" s="2"/>
      <c r="AU1340" s="15"/>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row>
    <row r="1341" spans="1:81" s="140" customFormat="1">
      <c r="A1341" s="142"/>
      <c r="B1341" s="217"/>
      <c r="C1341" s="163"/>
      <c r="D1341" s="164"/>
      <c r="H1341" s="165"/>
      <c r="M1341" s="165"/>
      <c r="N1341" s="165"/>
      <c r="AQ1341" s="158"/>
      <c r="AR1341" s="14"/>
      <c r="AS1341" s="2"/>
      <c r="AT1341" s="2"/>
      <c r="AU1341" s="15"/>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row>
    <row r="1342" spans="1:81" s="140" customFormat="1">
      <c r="A1342" s="142"/>
      <c r="B1342" s="217"/>
      <c r="C1342" s="163"/>
      <c r="D1342" s="164"/>
      <c r="H1342" s="165"/>
      <c r="M1342" s="165"/>
      <c r="N1342" s="165"/>
      <c r="AQ1342" s="158"/>
      <c r="AR1342" s="14"/>
      <c r="AS1342" s="2"/>
      <c r="AT1342" s="2"/>
      <c r="AU1342" s="15"/>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row>
    <row r="1343" spans="1:81" s="140" customFormat="1">
      <c r="A1343" s="142"/>
      <c r="B1343" s="217"/>
      <c r="C1343" s="163"/>
      <c r="D1343" s="164"/>
      <c r="H1343" s="165"/>
      <c r="M1343" s="165"/>
      <c r="N1343" s="165"/>
      <c r="AQ1343" s="158"/>
      <c r="AR1343" s="14"/>
      <c r="AS1343" s="2"/>
      <c r="AT1343" s="2"/>
      <c r="AU1343" s="15"/>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row>
    <row r="1344" spans="1:81" s="140" customFormat="1">
      <c r="A1344" s="142"/>
      <c r="B1344" s="217"/>
      <c r="C1344" s="163"/>
      <c r="D1344" s="164"/>
      <c r="H1344" s="165"/>
      <c r="M1344" s="165"/>
      <c r="N1344" s="165"/>
      <c r="AQ1344" s="158"/>
      <c r="AR1344" s="14"/>
      <c r="AS1344" s="2"/>
      <c r="AT1344" s="2"/>
      <c r="AU1344" s="15"/>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row>
    <row r="1345" spans="1:81" s="140" customFormat="1">
      <c r="A1345" s="142"/>
      <c r="B1345" s="217"/>
      <c r="C1345" s="163"/>
      <c r="D1345" s="164"/>
      <c r="H1345" s="165"/>
      <c r="M1345" s="165"/>
      <c r="N1345" s="165"/>
      <c r="AQ1345" s="158"/>
      <c r="AR1345" s="14"/>
      <c r="AS1345" s="2"/>
      <c r="AT1345" s="2"/>
      <c r="AU1345" s="15"/>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row>
    <row r="1346" spans="1:81" s="140" customFormat="1">
      <c r="A1346" s="142"/>
      <c r="B1346" s="217"/>
      <c r="C1346" s="163"/>
      <c r="D1346" s="164"/>
      <c r="H1346" s="165"/>
      <c r="M1346" s="165"/>
      <c r="N1346" s="165"/>
      <c r="AQ1346" s="158"/>
      <c r="AR1346" s="14"/>
      <c r="AS1346" s="2"/>
      <c r="AT1346" s="2"/>
      <c r="AU1346" s="15"/>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row>
    <row r="1347" spans="1:81" s="140" customFormat="1">
      <c r="A1347" s="142"/>
      <c r="B1347" s="217"/>
      <c r="C1347" s="163"/>
      <c r="D1347" s="164"/>
      <c r="H1347" s="165"/>
      <c r="M1347" s="165"/>
      <c r="N1347" s="165"/>
      <c r="AQ1347" s="158"/>
      <c r="AR1347" s="14"/>
      <c r="AS1347" s="2"/>
      <c r="AT1347" s="2"/>
      <c r="AU1347" s="15"/>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row>
    <row r="1348" spans="1:81" s="140" customFormat="1">
      <c r="A1348" s="142"/>
      <c r="B1348" s="217"/>
      <c r="C1348" s="163"/>
      <c r="D1348" s="164"/>
      <c r="H1348" s="165"/>
      <c r="M1348" s="165"/>
      <c r="N1348" s="165"/>
      <c r="AQ1348" s="158"/>
      <c r="AR1348" s="14"/>
      <c r="AS1348" s="2"/>
      <c r="AT1348" s="2"/>
      <c r="AU1348" s="15"/>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row>
    <row r="1349" spans="1:81" s="140" customFormat="1">
      <c r="A1349" s="142"/>
      <c r="B1349" s="217"/>
      <c r="C1349" s="163"/>
      <c r="D1349" s="164"/>
      <c r="H1349" s="165"/>
      <c r="M1349" s="165"/>
      <c r="N1349" s="165"/>
      <c r="AQ1349" s="158"/>
      <c r="AR1349" s="14"/>
      <c r="AS1349" s="2"/>
      <c r="AT1349" s="2"/>
      <c r="AU1349" s="15"/>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row>
    <row r="1350" spans="1:81" s="140" customFormat="1">
      <c r="A1350" s="142"/>
      <c r="B1350" s="217"/>
      <c r="C1350" s="163"/>
      <c r="D1350" s="164"/>
      <c r="H1350" s="165"/>
      <c r="M1350" s="165"/>
      <c r="N1350" s="165"/>
      <c r="AQ1350" s="158"/>
      <c r="AR1350" s="14"/>
      <c r="AS1350" s="2"/>
      <c r="AT1350" s="2"/>
      <c r="AU1350" s="15"/>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row>
    <row r="1351" spans="1:81" s="140" customFormat="1">
      <c r="A1351" s="142"/>
      <c r="B1351" s="217"/>
      <c r="C1351" s="163"/>
      <c r="D1351" s="164"/>
      <c r="H1351" s="165"/>
      <c r="M1351" s="165"/>
      <c r="N1351" s="165"/>
      <c r="AQ1351" s="158"/>
      <c r="AR1351" s="14"/>
      <c r="AS1351" s="2"/>
      <c r="AT1351" s="2"/>
      <c r="AU1351" s="15"/>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row>
    <row r="1352" spans="1:81" s="140" customFormat="1">
      <c r="A1352" s="142"/>
      <c r="B1352" s="217"/>
      <c r="C1352" s="163"/>
      <c r="D1352" s="164"/>
      <c r="H1352" s="165"/>
      <c r="M1352" s="165"/>
      <c r="N1352" s="165"/>
      <c r="AQ1352" s="158"/>
      <c r="AR1352" s="14"/>
      <c r="AS1352" s="2"/>
      <c r="AT1352" s="2"/>
      <c r="AU1352" s="15"/>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row>
    <row r="1353" spans="1:81" s="140" customFormat="1">
      <c r="A1353" s="142"/>
      <c r="B1353" s="217"/>
      <c r="C1353" s="163"/>
      <c r="D1353" s="164"/>
      <c r="H1353" s="165"/>
      <c r="M1353" s="165"/>
      <c r="N1353" s="165"/>
      <c r="AQ1353" s="158"/>
      <c r="AR1353" s="14"/>
      <c r="AS1353" s="2"/>
      <c r="AT1353" s="2"/>
      <c r="AU1353" s="15"/>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row>
    <row r="1354" spans="1:81" s="140" customFormat="1">
      <c r="A1354" s="142"/>
      <c r="B1354" s="217"/>
      <c r="C1354" s="163"/>
      <c r="D1354" s="164"/>
      <c r="H1354" s="165"/>
      <c r="M1354" s="165"/>
      <c r="N1354" s="165"/>
      <c r="AQ1354" s="158"/>
      <c r="AR1354" s="14"/>
      <c r="AS1354" s="2"/>
      <c r="AT1354" s="2"/>
      <c r="AU1354" s="15"/>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row>
    <row r="1355" spans="1:81" s="140" customFormat="1">
      <c r="A1355" s="142"/>
      <c r="B1355" s="217"/>
      <c r="C1355" s="163"/>
      <c r="D1355" s="164"/>
      <c r="H1355" s="165"/>
      <c r="M1355" s="165"/>
      <c r="N1355" s="165"/>
      <c r="AQ1355" s="158"/>
      <c r="AR1355" s="14"/>
      <c r="AS1355" s="2"/>
      <c r="AT1355" s="2"/>
      <c r="AU1355" s="15"/>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row>
    <row r="1356" spans="1:81" s="140" customFormat="1">
      <c r="A1356" s="142"/>
      <c r="B1356" s="217"/>
      <c r="C1356" s="163"/>
      <c r="D1356" s="164"/>
      <c r="H1356" s="165"/>
      <c r="M1356" s="165"/>
      <c r="N1356" s="165"/>
      <c r="AQ1356" s="158"/>
      <c r="AR1356" s="14"/>
      <c r="AS1356" s="2"/>
      <c r="AT1356" s="2"/>
      <c r="AU1356" s="15"/>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row>
    <row r="1357" spans="1:81" s="140" customFormat="1">
      <c r="A1357" s="142"/>
      <c r="B1357" s="217"/>
      <c r="C1357" s="163"/>
      <c r="D1357" s="164"/>
      <c r="H1357" s="165"/>
      <c r="M1357" s="165"/>
      <c r="N1357" s="165"/>
      <c r="AQ1357" s="158"/>
      <c r="AR1357" s="14"/>
      <c r="AS1357" s="2"/>
      <c r="AT1357" s="2"/>
      <c r="AU1357" s="15"/>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row>
    <row r="1358" spans="1:81" s="140" customFormat="1">
      <c r="A1358" s="142"/>
      <c r="B1358" s="217"/>
      <c r="C1358" s="163"/>
      <c r="D1358" s="164"/>
      <c r="H1358" s="165"/>
      <c r="M1358" s="165"/>
      <c r="N1358" s="165"/>
      <c r="AQ1358" s="158"/>
      <c r="AR1358" s="14"/>
      <c r="AS1358" s="2"/>
      <c r="AT1358" s="2"/>
      <c r="AU1358" s="15"/>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row>
    <row r="1359" spans="1:81" s="140" customFormat="1">
      <c r="A1359" s="142"/>
      <c r="B1359" s="217"/>
      <c r="C1359" s="163"/>
      <c r="D1359" s="164"/>
      <c r="H1359" s="165"/>
      <c r="M1359" s="165"/>
      <c r="N1359" s="165"/>
      <c r="AQ1359" s="158"/>
      <c r="AR1359" s="14"/>
      <c r="AS1359" s="2"/>
      <c r="AT1359" s="2"/>
      <c r="AU1359" s="15"/>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row>
    <row r="1360" spans="1:81" s="140" customFormat="1">
      <c r="A1360" s="142"/>
      <c r="B1360" s="217"/>
      <c r="C1360" s="163"/>
      <c r="D1360" s="164"/>
      <c r="H1360" s="165"/>
      <c r="M1360" s="165"/>
      <c r="N1360" s="165"/>
      <c r="AQ1360" s="158"/>
      <c r="AR1360" s="14"/>
      <c r="AS1360" s="2"/>
      <c r="AT1360" s="2"/>
      <c r="AU1360" s="15"/>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row>
    <row r="1361" spans="1:81" s="140" customFormat="1">
      <c r="A1361" s="142"/>
      <c r="B1361" s="217"/>
      <c r="C1361" s="163"/>
      <c r="D1361" s="164"/>
      <c r="H1361" s="165"/>
      <c r="M1361" s="165"/>
      <c r="N1361" s="165"/>
      <c r="AQ1361" s="158"/>
      <c r="AR1361" s="14"/>
      <c r="AS1361" s="2"/>
      <c r="AT1361" s="2"/>
      <c r="AU1361" s="15"/>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row>
    <row r="1362" spans="1:81" s="140" customFormat="1">
      <c r="A1362" s="142"/>
      <c r="B1362" s="217"/>
      <c r="C1362" s="163"/>
      <c r="D1362" s="164"/>
      <c r="H1362" s="165"/>
      <c r="M1362" s="165"/>
      <c r="N1362" s="165"/>
      <c r="AQ1362" s="158"/>
      <c r="AR1362" s="14"/>
      <c r="AS1362" s="2"/>
      <c r="AT1362" s="2"/>
      <c r="AU1362" s="15"/>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row>
    <row r="1363" spans="1:81" s="140" customFormat="1">
      <c r="A1363" s="142"/>
      <c r="B1363" s="217"/>
      <c r="C1363" s="163"/>
      <c r="D1363" s="164"/>
      <c r="H1363" s="165"/>
      <c r="M1363" s="165"/>
      <c r="N1363" s="165"/>
      <c r="AQ1363" s="158"/>
      <c r="AR1363" s="14"/>
      <c r="AS1363" s="2"/>
      <c r="AT1363" s="2"/>
      <c r="AU1363" s="15"/>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row>
    <row r="1364" spans="1:81" s="140" customFormat="1">
      <c r="A1364" s="142"/>
      <c r="B1364" s="217"/>
      <c r="C1364" s="163"/>
      <c r="D1364" s="164"/>
      <c r="H1364" s="165"/>
      <c r="M1364" s="165"/>
      <c r="N1364" s="165"/>
      <c r="AQ1364" s="158"/>
      <c r="AR1364" s="14"/>
      <c r="AS1364" s="2"/>
      <c r="AT1364" s="2"/>
      <c r="AU1364" s="15"/>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row>
    <row r="1365" spans="1:81" s="140" customFormat="1">
      <c r="A1365" s="142"/>
      <c r="B1365" s="217"/>
      <c r="C1365" s="163"/>
      <c r="D1365" s="164"/>
      <c r="H1365" s="165"/>
      <c r="M1365" s="165"/>
      <c r="N1365" s="165"/>
      <c r="AQ1365" s="158"/>
      <c r="AR1365" s="14"/>
      <c r="AS1365" s="2"/>
      <c r="AT1365" s="2"/>
      <c r="AU1365" s="15"/>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row>
    <row r="1366" spans="1:81" s="140" customFormat="1">
      <c r="A1366" s="142"/>
      <c r="B1366" s="217"/>
      <c r="C1366" s="163"/>
      <c r="D1366" s="164"/>
      <c r="H1366" s="165"/>
      <c r="M1366" s="165"/>
      <c r="N1366" s="165"/>
      <c r="AQ1366" s="158"/>
      <c r="AR1366" s="14"/>
      <c r="AS1366" s="2"/>
      <c r="AT1366" s="2"/>
      <c r="AU1366" s="15"/>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row>
    <row r="1367" spans="1:81" s="140" customFormat="1">
      <c r="A1367" s="142"/>
      <c r="B1367" s="217"/>
      <c r="C1367" s="163"/>
      <c r="D1367" s="164"/>
      <c r="H1367" s="165"/>
      <c r="M1367" s="165"/>
      <c r="N1367" s="165"/>
      <c r="AQ1367" s="158"/>
      <c r="AR1367" s="14"/>
      <c r="AS1367" s="2"/>
      <c r="AT1367" s="2"/>
      <c r="AU1367" s="15"/>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row>
    <row r="1368" spans="1:81" s="140" customFormat="1">
      <c r="A1368" s="142"/>
      <c r="B1368" s="217"/>
      <c r="C1368" s="163"/>
      <c r="D1368" s="164"/>
      <c r="H1368" s="165"/>
      <c r="M1368" s="165"/>
      <c r="N1368" s="165"/>
      <c r="AQ1368" s="158"/>
      <c r="AR1368" s="14"/>
      <c r="AS1368" s="2"/>
      <c r="AT1368" s="2"/>
      <c r="AU1368" s="15"/>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row>
    <row r="1369" spans="1:81" s="140" customFormat="1">
      <c r="A1369" s="142"/>
      <c r="B1369" s="217"/>
      <c r="C1369" s="163"/>
      <c r="D1369" s="164"/>
      <c r="H1369" s="165"/>
      <c r="M1369" s="165"/>
      <c r="N1369" s="165"/>
      <c r="AQ1369" s="158"/>
      <c r="AR1369" s="14"/>
      <c r="AS1369" s="2"/>
      <c r="AT1369" s="2"/>
      <c r="AU1369" s="15"/>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row>
    <row r="1370" spans="1:81" s="140" customFormat="1">
      <c r="A1370" s="142"/>
      <c r="B1370" s="217"/>
      <c r="C1370" s="163"/>
      <c r="D1370" s="164"/>
      <c r="H1370" s="165"/>
      <c r="M1370" s="165"/>
      <c r="N1370" s="165"/>
      <c r="AQ1370" s="158"/>
      <c r="AR1370" s="14"/>
      <c r="AS1370" s="2"/>
      <c r="AT1370" s="2"/>
      <c r="AU1370" s="15"/>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row>
    <row r="1371" spans="1:81" s="140" customFormat="1">
      <c r="A1371" s="142"/>
      <c r="B1371" s="217"/>
      <c r="C1371" s="163"/>
      <c r="D1371" s="164"/>
      <c r="H1371" s="165"/>
      <c r="M1371" s="165"/>
      <c r="N1371" s="165"/>
      <c r="AQ1371" s="158"/>
      <c r="AR1371" s="14"/>
      <c r="AS1371" s="2"/>
      <c r="AT1371" s="2"/>
      <c r="AU1371" s="15"/>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row>
    <row r="1372" spans="1:81" s="140" customFormat="1">
      <c r="A1372" s="142"/>
      <c r="B1372" s="217"/>
      <c r="C1372" s="163"/>
      <c r="D1372" s="164"/>
      <c r="H1372" s="165"/>
      <c r="M1372" s="165"/>
      <c r="N1372" s="165"/>
      <c r="AQ1372" s="158"/>
      <c r="AR1372" s="14"/>
      <c r="AS1372" s="2"/>
      <c r="AT1372" s="2"/>
      <c r="AU1372" s="15"/>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row>
    <row r="1373" spans="1:81" s="140" customFormat="1">
      <c r="A1373" s="142"/>
      <c r="B1373" s="217"/>
      <c r="C1373" s="163"/>
      <c r="D1373" s="164"/>
      <c r="H1373" s="165"/>
      <c r="M1373" s="165"/>
      <c r="N1373" s="165"/>
      <c r="AQ1373" s="158"/>
      <c r="AR1373" s="14"/>
      <c r="AS1373" s="2"/>
      <c r="AT1373" s="2"/>
      <c r="AU1373" s="15"/>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row>
    <row r="1374" spans="1:81" s="140" customFormat="1">
      <c r="A1374" s="142"/>
      <c r="B1374" s="217"/>
      <c r="C1374" s="163"/>
      <c r="D1374" s="164"/>
      <c r="H1374" s="165"/>
      <c r="M1374" s="165"/>
      <c r="N1374" s="165"/>
      <c r="AQ1374" s="158"/>
      <c r="AR1374" s="14"/>
      <c r="AS1374" s="2"/>
      <c r="AT1374" s="2"/>
      <c r="AU1374" s="15"/>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row>
    <row r="1375" spans="1:81" s="140" customFormat="1">
      <c r="A1375" s="142"/>
      <c r="B1375" s="217"/>
      <c r="C1375" s="163"/>
      <c r="D1375" s="164"/>
      <c r="H1375" s="165"/>
      <c r="M1375" s="165"/>
      <c r="N1375" s="165"/>
      <c r="AQ1375" s="158"/>
      <c r="AR1375" s="14"/>
      <c r="AS1375" s="2"/>
      <c r="AT1375" s="2"/>
      <c r="AU1375" s="15"/>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row>
    <row r="1376" spans="1:81" s="140" customFormat="1">
      <c r="A1376" s="142"/>
      <c r="B1376" s="217"/>
      <c r="C1376" s="163"/>
      <c r="D1376" s="164"/>
      <c r="H1376" s="165"/>
      <c r="M1376" s="165"/>
      <c r="N1376" s="165"/>
      <c r="AQ1376" s="158"/>
      <c r="AR1376" s="14"/>
      <c r="AS1376" s="2"/>
      <c r="AT1376" s="2"/>
      <c r="AU1376" s="15"/>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row>
    <row r="1377" spans="1:81" s="140" customFormat="1">
      <c r="A1377" s="142"/>
      <c r="B1377" s="217"/>
      <c r="C1377" s="163"/>
      <c r="D1377" s="164"/>
      <c r="H1377" s="165"/>
      <c r="M1377" s="165"/>
      <c r="N1377" s="165"/>
      <c r="AQ1377" s="158"/>
      <c r="AR1377" s="14"/>
      <c r="AS1377" s="2"/>
      <c r="AT1377" s="2"/>
      <c r="AU1377" s="15"/>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row>
    <row r="1378" spans="1:81" s="140" customFormat="1">
      <c r="A1378" s="142"/>
      <c r="B1378" s="217"/>
      <c r="C1378" s="163"/>
      <c r="D1378" s="164"/>
      <c r="H1378" s="165"/>
      <c r="M1378" s="165"/>
      <c r="N1378" s="165"/>
      <c r="AQ1378" s="158"/>
      <c r="AR1378" s="14"/>
      <c r="AS1378" s="2"/>
      <c r="AT1378" s="2"/>
      <c r="AU1378" s="15"/>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row>
    <row r="1379" spans="1:81" s="140" customFormat="1">
      <c r="A1379" s="142"/>
      <c r="B1379" s="217"/>
      <c r="C1379" s="163"/>
      <c r="D1379" s="164"/>
      <c r="H1379" s="165"/>
      <c r="M1379" s="165"/>
      <c r="N1379" s="165"/>
      <c r="AQ1379" s="158"/>
      <c r="AR1379" s="14"/>
      <c r="AS1379" s="2"/>
      <c r="AT1379" s="2"/>
      <c r="AU1379" s="15"/>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row>
    <row r="1380" spans="1:81" s="140" customFormat="1">
      <c r="A1380" s="142"/>
      <c r="B1380" s="217"/>
      <c r="C1380" s="163"/>
      <c r="D1380" s="164"/>
      <c r="H1380" s="165"/>
      <c r="M1380" s="165"/>
      <c r="N1380" s="165"/>
      <c r="AQ1380" s="158"/>
      <c r="AR1380" s="14"/>
      <c r="AS1380" s="2"/>
      <c r="AT1380" s="2"/>
      <c r="AU1380" s="15"/>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row>
    <row r="1381" spans="1:81" s="140" customFormat="1">
      <c r="A1381" s="142"/>
      <c r="B1381" s="217"/>
      <c r="C1381" s="163"/>
      <c r="D1381" s="164"/>
      <c r="H1381" s="165"/>
      <c r="M1381" s="165"/>
      <c r="N1381" s="165"/>
      <c r="AQ1381" s="158"/>
      <c r="AR1381" s="14"/>
      <c r="AS1381" s="2"/>
      <c r="AT1381" s="2"/>
      <c r="AU1381" s="15"/>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row>
    <row r="1382" spans="1:81" s="140" customFormat="1">
      <c r="A1382" s="142"/>
      <c r="B1382" s="217"/>
      <c r="C1382" s="163"/>
      <c r="D1382" s="164"/>
      <c r="H1382" s="165"/>
      <c r="M1382" s="165"/>
      <c r="N1382" s="165"/>
      <c r="AQ1382" s="158"/>
      <c r="AR1382" s="14"/>
      <c r="AS1382" s="2"/>
      <c r="AT1382" s="2"/>
      <c r="AU1382" s="15"/>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row>
    <row r="1383" spans="1:81" s="140" customFormat="1">
      <c r="A1383" s="142"/>
      <c r="B1383" s="217"/>
      <c r="C1383" s="163"/>
      <c r="D1383" s="164"/>
      <c r="H1383" s="165"/>
      <c r="M1383" s="165"/>
      <c r="N1383" s="165"/>
      <c r="AQ1383" s="158"/>
      <c r="AR1383" s="14"/>
      <c r="AS1383" s="2"/>
      <c r="AT1383" s="2"/>
      <c r="AU1383" s="15"/>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row>
    <row r="1384" spans="1:81" s="140" customFormat="1">
      <c r="A1384" s="142"/>
      <c r="B1384" s="217"/>
      <c r="C1384" s="163"/>
      <c r="D1384" s="164"/>
      <c r="H1384" s="165"/>
      <c r="M1384" s="165"/>
      <c r="N1384" s="165"/>
      <c r="AQ1384" s="158"/>
      <c r="AR1384" s="14"/>
      <c r="AS1384" s="2"/>
      <c r="AT1384" s="2"/>
      <c r="AU1384" s="15"/>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row>
    <row r="1385" spans="1:81" s="140" customFormat="1">
      <c r="A1385" s="142"/>
      <c r="B1385" s="217"/>
      <c r="C1385" s="163"/>
      <c r="D1385" s="164"/>
      <c r="H1385" s="165"/>
      <c r="M1385" s="165"/>
      <c r="N1385" s="165"/>
      <c r="AQ1385" s="158"/>
      <c r="AR1385" s="14"/>
      <c r="AS1385" s="2"/>
      <c r="AT1385" s="2"/>
      <c r="AU1385" s="15"/>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row>
    <row r="1386" spans="1:81" s="140" customFormat="1">
      <c r="A1386" s="142"/>
      <c r="B1386" s="217"/>
      <c r="C1386" s="163"/>
      <c r="D1386" s="164"/>
      <c r="H1386" s="165"/>
      <c r="M1386" s="165"/>
      <c r="N1386" s="165"/>
      <c r="AQ1386" s="158"/>
      <c r="AR1386" s="14"/>
      <c r="AS1386" s="2"/>
      <c r="AT1386" s="2"/>
      <c r="AU1386" s="15"/>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row>
    <row r="1387" spans="1:81" s="140" customFormat="1">
      <c r="A1387" s="142"/>
      <c r="B1387" s="217"/>
      <c r="C1387" s="163"/>
      <c r="D1387" s="164"/>
      <c r="H1387" s="165"/>
      <c r="M1387" s="165"/>
      <c r="N1387" s="165"/>
      <c r="AQ1387" s="158"/>
      <c r="AR1387" s="14"/>
      <c r="AS1387" s="2"/>
      <c r="AT1387" s="2"/>
      <c r="AU1387" s="15"/>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row>
    <row r="1388" spans="1:81" s="140" customFormat="1">
      <c r="A1388" s="142"/>
      <c r="B1388" s="217"/>
      <c r="C1388" s="163"/>
      <c r="D1388" s="164"/>
      <c r="H1388" s="165"/>
      <c r="M1388" s="165"/>
      <c r="N1388" s="165"/>
      <c r="AQ1388" s="158"/>
      <c r="AR1388" s="14"/>
      <c r="AS1388" s="2"/>
      <c r="AT1388" s="2"/>
      <c r="AU1388" s="15"/>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row>
    <row r="1389" spans="1:81" s="140" customFormat="1">
      <c r="A1389" s="142"/>
      <c r="B1389" s="217"/>
      <c r="C1389" s="163"/>
      <c r="D1389" s="164"/>
      <c r="H1389" s="165"/>
      <c r="M1389" s="165"/>
      <c r="N1389" s="165"/>
      <c r="AQ1389" s="158"/>
      <c r="AR1389" s="14"/>
      <c r="AS1389" s="2"/>
      <c r="AT1389" s="2"/>
      <c r="AU1389" s="15"/>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row>
    <row r="1390" spans="1:81" s="140" customFormat="1">
      <c r="A1390" s="142"/>
      <c r="B1390" s="217"/>
      <c r="C1390" s="163"/>
      <c r="D1390" s="164"/>
      <c r="H1390" s="165"/>
      <c r="M1390" s="165"/>
      <c r="N1390" s="165"/>
      <c r="AQ1390" s="158"/>
      <c r="AR1390" s="14"/>
      <c r="AS1390" s="2"/>
      <c r="AT1390" s="2"/>
      <c r="AU1390" s="15"/>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row>
    <row r="1391" spans="1:81" s="140" customFormat="1">
      <c r="A1391" s="142"/>
      <c r="B1391" s="217"/>
      <c r="C1391" s="163"/>
      <c r="D1391" s="164"/>
      <c r="H1391" s="165"/>
      <c r="M1391" s="165"/>
      <c r="N1391" s="165"/>
      <c r="AQ1391" s="158"/>
      <c r="AR1391" s="14"/>
      <c r="AS1391" s="2"/>
      <c r="AT1391" s="2"/>
      <c r="AU1391" s="15"/>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row>
    <row r="1392" spans="1:81" s="140" customFormat="1">
      <c r="A1392" s="142"/>
      <c r="B1392" s="217"/>
      <c r="C1392" s="163"/>
      <c r="D1392" s="164"/>
      <c r="H1392" s="165"/>
      <c r="M1392" s="165"/>
      <c r="N1392" s="165"/>
      <c r="AQ1392" s="158"/>
      <c r="AR1392" s="14"/>
      <c r="AS1392" s="2"/>
      <c r="AT1392" s="2"/>
      <c r="AU1392" s="15"/>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row>
    <row r="1393" spans="1:81" s="140" customFormat="1">
      <c r="A1393" s="142"/>
      <c r="B1393" s="217"/>
      <c r="C1393" s="163"/>
      <c r="D1393" s="164"/>
      <c r="H1393" s="165"/>
      <c r="M1393" s="165"/>
      <c r="N1393" s="165"/>
      <c r="AQ1393" s="158"/>
      <c r="AR1393" s="14"/>
      <c r="AS1393" s="2"/>
      <c r="AT1393" s="2"/>
      <c r="AU1393" s="15"/>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row>
    <row r="1394" spans="1:81" s="140" customFormat="1">
      <c r="A1394" s="142"/>
      <c r="B1394" s="217"/>
      <c r="C1394" s="163"/>
      <c r="D1394" s="164"/>
      <c r="H1394" s="165"/>
      <c r="M1394" s="165"/>
      <c r="N1394" s="165"/>
      <c r="AQ1394" s="158"/>
      <c r="AR1394" s="14"/>
      <c r="AS1394" s="2"/>
      <c r="AT1394" s="2"/>
      <c r="AU1394" s="15"/>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row>
    <row r="1395" spans="1:81" s="140" customFormat="1">
      <c r="A1395" s="142"/>
      <c r="B1395" s="217"/>
      <c r="C1395" s="163"/>
      <c r="D1395" s="164"/>
      <c r="H1395" s="165"/>
      <c r="M1395" s="165"/>
      <c r="N1395" s="165"/>
      <c r="AQ1395" s="158"/>
      <c r="AR1395" s="14"/>
      <c r="AS1395" s="2"/>
      <c r="AT1395" s="2"/>
      <c r="AU1395" s="15"/>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row>
    <row r="1396" spans="1:81" s="140" customFormat="1">
      <c r="A1396" s="142"/>
      <c r="B1396" s="217"/>
      <c r="C1396" s="163"/>
      <c r="D1396" s="164"/>
      <c r="H1396" s="165"/>
      <c r="M1396" s="165"/>
      <c r="N1396" s="165"/>
      <c r="AQ1396" s="158"/>
      <c r="AR1396" s="14"/>
      <c r="AS1396" s="2"/>
      <c r="AT1396" s="2"/>
      <c r="AU1396" s="15"/>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row>
    <row r="1397" spans="1:81" s="140" customFormat="1">
      <c r="A1397" s="142"/>
      <c r="B1397" s="217"/>
      <c r="C1397" s="163"/>
      <c r="D1397" s="164"/>
      <c r="H1397" s="165"/>
      <c r="M1397" s="165"/>
      <c r="N1397" s="165"/>
      <c r="AQ1397" s="158"/>
      <c r="AR1397" s="14"/>
      <c r="AS1397" s="2"/>
      <c r="AT1397" s="2"/>
      <c r="AU1397" s="15"/>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row>
    <row r="1398" spans="1:81" s="140" customFormat="1">
      <c r="A1398" s="142"/>
      <c r="B1398" s="217"/>
      <c r="C1398" s="163"/>
      <c r="D1398" s="164"/>
      <c r="H1398" s="165"/>
      <c r="M1398" s="165"/>
      <c r="N1398" s="165"/>
      <c r="AQ1398" s="158"/>
      <c r="AR1398" s="14"/>
      <c r="AS1398" s="2"/>
      <c r="AT1398" s="2"/>
      <c r="AU1398" s="15"/>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row>
    <row r="1399" spans="1:81" s="140" customFormat="1">
      <c r="A1399" s="142"/>
      <c r="B1399" s="217"/>
      <c r="C1399" s="163"/>
      <c r="D1399" s="164"/>
      <c r="H1399" s="165"/>
      <c r="M1399" s="165"/>
      <c r="N1399" s="165"/>
      <c r="AQ1399" s="158"/>
      <c r="AR1399" s="14"/>
      <c r="AS1399" s="2"/>
      <c r="AT1399" s="2"/>
      <c r="AU1399" s="15"/>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row>
    <row r="1400" spans="1:81" s="140" customFormat="1">
      <c r="A1400" s="142"/>
      <c r="B1400" s="217"/>
      <c r="C1400" s="163"/>
      <c r="D1400" s="164"/>
      <c r="H1400" s="165"/>
      <c r="M1400" s="165"/>
      <c r="N1400" s="165"/>
      <c r="AQ1400" s="158"/>
      <c r="AR1400" s="14"/>
      <c r="AS1400" s="2"/>
      <c r="AT1400" s="2"/>
      <c r="AU1400" s="15"/>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row>
    <row r="1401" spans="1:81" s="140" customFormat="1">
      <c r="A1401" s="142"/>
      <c r="B1401" s="217"/>
      <c r="C1401" s="163"/>
      <c r="D1401" s="164"/>
      <c r="H1401" s="165"/>
      <c r="M1401" s="165"/>
      <c r="N1401" s="165"/>
      <c r="AQ1401" s="158"/>
      <c r="AR1401" s="14"/>
      <c r="AS1401" s="2"/>
      <c r="AT1401" s="2"/>
      <c r="AU1401" s="15"/>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row>
    <row r="1402" spans="1:81" s="140" customFormat="1">
      <c r="A1402" s="142"/>
      <c r="B1402" s="217"/>
      <c r="C1402" s="163"/>
      <c r="D1402" s="164"/>
      <c r="H1402" s="165"/>
      <c r="M1402" s="165"/>
      <c r="N1402" s="165"/>
      <c r="AQ1402" s="158"/>
      <c r="AR1402" s="14"/>
      <c r="AS1402" s="2"/>
      <c r="AT1402" s="2"/>
      <c r="AU1402" s="15"/>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row>
    <row r="1403" spans="1:81" s="140" customFormat="1">
      <c r="A1403" s="142"/>
      <c r="B1403" s="217"/>
      <c r="C1403" s="163"/>
      <c r="D1403" s="164"/>
      <c r="H1403" s="165"/>
      <c r="M1403" s="165"/>
      <c r="N1403" s="165"/>
      <c r="AQ1403" s="158"/>
      <c r="AR1403" s="14"/>
      <c r="AS1403" s="2"/>
      <c r="AT1403" s="2"/>
      <c r="AU1403" s="15"/>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row>
    <row r="1404" spans="1:81" s="140" customFormat="1">
      <c r="A1404" s="142"/>
      <c r="B1404" s="217"/>
      <c r="C1404" s="163"/>
      <c r="D1404" s="164"/>
      <c r="H1404" s="165"/>
      <c r="M1404" s="165"/>
      <c r="N1404" s="165"/>
      <c r="AQ1404" s="158"/>
      <c r="AR1404" s="14"/>
      <c r="AS1404" s="2"/>
      <c r="AT1404" s="2"/>
      <c r="AU1404" s="15"/>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row>
    <row r="1405" spans="1:81" s="140" customFormat="1">
      <c r="A1405" s="142"/>
      <c r="B1405" s="217"/>
      <c r="C1405" s="163"/>
      <c r="D1405" s="164"/>
      <c r="H1405" s="165"/>
      <c r="M1405" s="165"/>
      <c r="N1405" s="165"/>
      <c r="AQ1405" s="158"/>
      <c r="AR1405" s="14"/>
      <c r="AS1405" s="2"/>
      <c r="AT1405" s="2"/>
      <c r="AU1405" s="15"/>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row>
    <row r="1406" spans="1:81" s="140" customFormat="1">
      <c r="A1406" s="142"/>
      <c r="B1406" s="217"/>
      <c r="C1406" s="163"/>
      <c r="D1406" s="164"/>
      <c r="H1406" s="165"/>
      <c r="M1406" s="165"/>
      <c r="N1406" s="165"/>
      <c r="AQ1406" s="158"/>
      <c r="AR1406" s="14"/>
      <c r="AS1406" s="2"/>
      <c r="AT1406" s="2"/>
      <c r="AU1406" s="15"/>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row>
    <row r="1407" spans="1:81" s="140" customFormat="1">
      <c r="A1407" s="142"/>
      <c r="B1407" s="217"/>
      <c r="C1407" s="163"/>
      <c r="D1407" s="164"/>
      <c r="H1407" s="165"/>
      <c r="M1407" s="165"/>
      <c r="N1407" s="165"/>
      <c r="AQ1407" s="158"/>
      <c r="AR1407" s="14"/>
      <c r="AS1407" s="2"/>
      <c r="AT1407" s="2"/>
      <c r="AU1407" s="15"/>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row>
    <row r="1408" spans="1:81" s="140" customFormat="1">
      <c r="A1408" s="142"/>
      <c r="B1408" s="217"/>
      <c r="C1408" s="163"/>
      <c r="D1408" s="164"/>
      <c r="H1408" s="165"/>
      <c r="M1408" s="165"/>
      <c r="N1408" s="165"/>
      <c r="AQ1408" s="158"/>
      <c r="AR1408" s="14"/>
      <c r="AS1408" s="2"/>
      <c r="AT1408" s="2"/>
      <c r="AU1408" s="15"/>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row>
    <row r="1409" spans="1:81" s="140" customFormat="1">
      <c r="A1409" s="142"/>
      <c r="B1409" s="217"/>
      <c r="C1409" s="163"/>
      <c r="D1409" s="164"/>
      <c r="H1409" s="165"/>
      <c r="M1409" s="165"/>
      <c r="N1409" s="165"/>
      <c r="AQ1409" s="158"/>
      <c r="AR1409" s="14"/>
      <c r="AS1409" s="2"/>
      <c r="AT1409" s="2"/>
      <c r="AU1409" s="15"/>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row>
    <row r="1410" spans="1:81" s="140" customFormat="1">
      <c r="A1410" s="142"/>
      <c r="B1410" s="217"/>
      <c r="C1410" s="163"/>
      <c r="D1410" s="164"/>
      <c r="H1410" s="165"/>
      <c r="M1410" s="165"/>
      <c r="N1410" s="165"/>
      <c r="AQ1410" s="158"/>
      <c r="AR1410" s="14"/>
      <c r="AS1410" s="2"/>
      <c r="AT1410" s="2"/>
      <c r="AU1410" s="15"/>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row>
    <row r="1411" spans="1:81" s="140" customFormat="1">
      <c r="A1411" s="142"/>
      <c r="B1411" s="217"/>
      <c r="C1411" s="163"/>
      <c r="D1411" s="164"/>
      <c r="H1411" s="165"/>
      <c r="M1411" s="165"/>
      <c r="N1411" s="165"/>
      <c r="AQ1411" s="158"/>
      <c r="AR1411" s="14"/>
      <c r="AS1411" s="2"/>
      <c r="AT1411" s="2"/>
      <c r="AU1411" s="15"/>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row>
    <row r="1412" spans="1:81" s="140" customFormat="1">
      <c r="A1412" s="142"/>
      <c r="B1412" s="217"/>
      <c r="C1412" s="163"/>
      <c r="D1412" s="164"/>
      <c r="H1412" s="165"/>
      <c r="M1412" s="165"/>
      <c r="N1412" s="165"/>
      <c r="AQ1412" s="158"/>
      <c r="AR1412" s="14"/>
      <c r="AS1412" s="2"/>
      <c r="AT1412" s="2"/>
      <c r="AU1412" s="15"/>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row>
    <row r="1413" spans="1:81" s="140" customFormat="1">
      <c r="A1413" s="142"/>
      <c r="B1413" s="217"/>
      <c r="C1413" s="163"/>
      <c r="D1413" s="164"/>
      <c r="H1413" s="165"/>
      <c r="M1413" s="165"/>
      <c r="N1413" s="165"/>
      <c r="AQ1413" s="158"/>
      <c r="AR1413" s="14"/>
      <c r="AS1413" s="2"/>
      <c r="AT1413" s="2"/>
      <c r="AU1413" s="15"/>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row>
    <row r="1414" spans="1:81" s="140" customFormat="1">
      <c r="A1414" s="142"/>
      <c r="B1414" s="217"/>
      <c r="C1414" s="163"/>
      <c r="D1414" s="164"/>
      <c r="H1414" s="165"/>
      <c r="M1414" s="165"/>
      <c r="N1414" s="165"/>
      <c r="AQ1414" s="158"/>
      <c r="AR1414" s="14"/>
      <c r="AS1414" s="2"/>
      <c r="AT1414" s="2"/>
      <c r="AU1414" s="15"/>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row>
    <row r="1415" spans="1:81" s="140" customFormat="1">
      <c r="A1415" s="142"/>
      <c r="B1415" s="217"/>
      <c r="C1415" s="163"/>
      <c r="D1415" s="164"/>
      <c r="H1415" s="165"/>
      <c r="M1415" s="165"/>
      <c r="N1415" s="165"/>
      <c r="AQ1415" s="158"/>
      <c r="AR1415" s="14"/>
      <c r="AS1415" s="2"/>
      <c r="AT1415" s="2"/>
      <c r="AU1415" s="15"/>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row>
    <row r="1416" spans="1:81" s="140" customFormat="1">
      <c r="A1416" s="142"/>
      <c r="B1416" s="217"/>
      <c r="C1416" s="163"/>
      <c r="D1416" s="164"/>
      <c r="H1416" s="165"/>
      <c r="M1416" s="165"/>
      <c r="N1416" s="165"/>
      <c r="AQ1416" s="158"/>
      <c r="AR1416" s="14"/>
      <c r="AS1416" s="2"/>
      <c r="AT1416" s="2"/>
      <c r="AU1416" s="15"/>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row>
    <row r="1417" spans="1:81" s="140" customFormat="1">
      <c r="A1417" s="142"/>
      <c r="B1417" s="217"/>
      <c r="C1417" s="163"/>
      <c r="D1417" s="164"/>
      <c r="H1417" s="165"/>
      <c r="M1417" s="165"/>
      <c r="N1417" s="165"/>
      <c r="AQ1417" s="158"/>
      <c r="AR1417" s="14"/>
      <c r="AS1417" s="2"/>
      <c r="AT1417" s="2"/>
      <c r="AU1417" s="15"/>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row>
    <row r="1418" spans="1:81" s="140" customFormat="1">
      <c r="A1418" s="142"/>
      <c r="B1418" s="217"/>
      <c r="C1418" s="163"/>
      <c r="D1418" s="164"/>
      <c r="H1418" s="165"/>
      <c r="M1418" s="165"/>
      <c r="N1418" s="165"/>
      <c r="AQ1418" s="158"/>
      <c r="AR1418" s="14"/>
      <c r="AS1418" s="2"/>
      <c r="AT1418" s="2"/>
      <c r="AU1418" s="15"/>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row>
    <row r="1419" spans="1:81" s="140" customFormat="1">
      <c r="A1419" s="142"/>
      <c r="B1419" s="217"/>
      <c r="C1419" s="163"/>
      <c r="D1419" s="164"/>
      <c r="H1419" s="165"/>
      <c r="M1419" s="165"/>
      <c r="N1419" s="165"/>
      <c r="AQ1419" s="158"/>
      <c r="AR1419" s="14"/>
      <c r="AS1419" s="2"/>
      <c r="AT1419" s="2"/>
      <c r="AU1419" s="15"/>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row>
    <row r="1420" spans="1:81" s="140" customFormat="1">
      <c r="A1420" s="142"/>
      <c r="B1420" s="217"/>
      <c r="C1420" s="163"/>
      <c r="D1420" s="164"/>
      <c r="H1420" s="165"/>
      <c r="M1420" s="165"/>
      <c r="N1420" s="165"/>
      <c r="AQ1420" s="158"/>
      <c r="AR1420" s="14"/>
      <c r="AS1420" s="2"/>
      <c r="AT1420" s="2"/>
      <c r="AU1420" s="15"/>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row>
    <row r="1421" spans="1:81" s="140" customFormat="1">
      <c r="A1421" s="142"/>
      <c r="B1421" s="217"/>
      <c r="C1421" s="163"/>
      <c r="D1421" s="164"/>
      <c r="H1421" s="165"/>
      <c r="M1421" s="165"/>
      <c r="N1421" s="165"/>
      <c r="AQ1421" s="158"/>
      <c r="AR1421" s="14"/>
      <c r="AS1421" s="2"/>
      <c r="AT1421" s="2"/>
      <c r="AU1421" s="15"/>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row>
    <row r="1422" spans="1:81" s="140" customFormat="1">
      <c r="A1422" s="142"/>
      <c r="B1422" s="217"/>
      <c r="C1422" s="163"/>
      <c r="D1422" s="164"/>
      <c r="H1422" s="165"/>
      <c r="M1422" s="165"/>
      <c r="N1422" s="165"/>
      <c r="AQ1422" s="158"/>
      <c r="AR1422" s="14"/>
      <c r="AS1422" s="2"/>
      <c r="AT1422" s="2"/>
      <c r="AU1422" s="15"/>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row>
    <row r="1423" spans="1:81" s="140" customFormat="1">
      <c r="A1423" s="142"/>
      <c r="B1423" s="217"/>
      <c r="C1423" s="163"/>
      <c r="D1423" s="164"/>
      <c r="H1423" s="165"/>
      <c r="M1423" s="165"/>
      <c r="N1423" s="165"/>
      <c r="AQ1423" s="158"/>
      <c r="AR1423" s="14"/>
      <c r="AS1423" s="2"/>
      <c r="AT1423" s="2"/>
      <c r="AU1423" s="15"/>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row>
    <row r="1424" spans="1:81" s="140" customFormat="1">
      <c r="A1424" s="142"/>
      <c r="B1424" s="217"/>
      <c r="C1424" s="163"/>
      <c r="D1424" s="164"/>
      <c r="H1424" s="165"/>
      <c r="M1424" s="165"/>
      <c r="N1424" s="165"/>
      <c r="AQ1424" s="158"/>
      <c r="AR1424" s="14"/>
      <c r="AS1424" s="2"/>
      <c r="AT1424" s="2"/>
      <c r="AU1424" s="15"/>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row>
    <row r="1425" spans="1:81" s="140" customFormat="1">
      <c r="A1425" s="142"/>
      <c r="B1425" s="217"/>
      <c r="C1425" s="163"/>
      <c r="D1425" s="164"/>
      <c r="H1425" s="165"/>
      <c r="M1425" s="165"/>
      <c r="N1425" s="165"/>
      <c r="AQ1425" s="158"/>
      <c r="AR1425" s="14"/>
      <c r="AS1425" s="2"/>
      <c r="AT1425" s="2"/>
      <c r="AU1425" s="15"/>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row>
    <row r="1426" spans="1:81" s="140" customFormat="1">
      <c r="A1426" s="142"/>
      <c r="B1426" s="217"/>
      <c r="C1426" s="163"/>
      <c r="D1426" s="164"/>
      <c r="H1426" s="165"/>
      <c r="M1426" s="165"/>
      <c r="N1426" s="165"/>
      <c r="AQ1426" s="158"/>
      <c r="AR1426" s="14"/>
      <c r="AS1426" s="2"/>
      <c r="AT1426" s="2"/>
      <c r="AU1426" s="15"/>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row>
    <row r="1427" spans="1:81" s="140" customFormat="1">
      <c r="A1427" s="142"/>
      <c r="B1427" s="217"/>
      <c r="C1427" s="163"/>
      <c r="D1427" s="164"/>
      <c r="H1427" s="165"/>
      <c r="M1427" s="165"/>
      <c r="N1427" s="165"/>
      <c r="AQ1427" s="158"/>
      <c r="AR1427" s="14"/>
      <c r="AS1427" s="2"/>
      <c r="AT1427" s="2"/>
      <c r="AU1427" s="15"/>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row>
    <row r="1428" spans="1:81" s="140" customFormat="1">
      <c r="A1428" s="142"/>
      <c r="B1428" s="217"/>
      <c r="C1428" s="163"/>
      <c r="D1428" s="164"/>
      <c r="H1428" s="165"/>
      <c r="M1428" s="165"/>
      <c r="N1428" s="165"/>
      <c r="AQ1428" s="158"/>
      <c r="AR1428" s="14"/>
      <c r="AS1428" s="2"/>
      <c r="AT1428" s="2"/>
      <c r="AU1428" s="15"/>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row>
    <row r="1429" spans="1:81" s="140" customFormat="1">
      <c r="A1429" s="142"/>
      <c r="B1429" s="217"/>
      <c r="C1429" s="163"/>
      <c r="D1429" s="164"/>
      <c r="H1429" s="165"/>
      <c r="M1429" s="165"/>
      <c r="N1429" s="165"/>
      <c r="AQ1429" s="158"/>
      <c r="AR1429" s="14"/>
      <c r="AS1429" s="2"/>
      <c r="AT1429" s="2"/>
      <c r="AU1429" s="15"/>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row>
    <row r="1430" spans="1:81" s="140" customFormat="1">
      <c r="A1430" s="142"/>
      <c r="B1430" s="217"/>
      <c r="C1430" s="163"/>
      <c r="D1430" s="164"/>
      <c r="H1430" s="165"/>
      <c r="M1430" s="165"/>
      <c r="N1430" s="165"/>
      <c r="AQ1430" s="158"/>
      <c r="AR1430" s="14"/>
      <c r="AS1430" s="2"/>
      <c r="AT1430" s="2"/>
      <c r="AU1430" s="15"/>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row>
    <row r="1431" spans="1:81" s="140" customFormat="1">
      <c r="A1431" s="142"/>
      <c r="B1431" s="217"/>
      <c r="C1431" s="163"/>
      <c r="D1431" s="164"/>
      <c r="H1431" s="165"/>
      <c r="M1431" s="165"/>
      <c r="N1431" s="165"/>
      <c r="AQ1431" s="158"/>
      <c r="AR1431" s="14"/>
      <c r="AS1431" s="2"/>
      <c r="AT1431" s="2"/>
      <c r="AU1431" s="15"/>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row>
    <row r="1432" spans="1:81" s="140" customFormat="1">
      <c r="A1432" s="142"/>
      <c r="B1432" s="217"/>
      <c r="C1432" s="163"/>
      <c r="D1432" s="164"/>
      <c r="H1432" s="165"/>
      <c r="M1432" s="165"/>
      <c r="N1432" s="165"/>
      <c r="AQ1432" s="158"/>
      <c r="AR1432" s="14"/>
      <c r="AS1432" s="2"/>
      <c r="AT1432" s="2"/>
      <c r="AU1432" s="15"/>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row>
    <row r="1433" spans="1:81" s="140" customFormat="1">
      <c r="A1433" s="142"/>
      <c r="B1433" s="217"/>
      <c r="C1433" s="163"/>
      <c r="D1433" s="164"/>
      <c r="H1433" s="165"/>
      <c r="M1433" s="165"/>
      <c r="N1433" s="165"/>
      <c r="AQ1433" s="158"/>
      <c r="AR1433" s="14"/>
      <c r="AS1433" s="2"/>
      <c r="AT1433" s="2"/>
      <c r="AU1433" s="15"/>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row>
    <row r="1434" spans="1:81" s="140" customFormat="1">
      <c r="A1434" s="142"/>
      <c r="B1434" s="217"/>
      <c r="C1434" s="163"/>
      <c r="D1434" s="164"/>
      <c r="H1434" s="165"/>
      <c r="M1434" s="165"/>
      <c r="N1434" s="165"/>
      <c r="AQ1434" s="158"/>
      <c r="AR1434" s="14"/>
      <c r="AS1434" s="2"/>
      <c r="AT1434" s="2"/>
      <c r="AU1434" s="15"/>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row>
    <row r="1435" spans="1:81" s="140" customFormat="1">
      <c r="A1435" s="142"/>
      <c r="B1435" s="217"/>
      <c r="C1435" s="163"/>
      <c r="D1435" s="164"/>
      <c r="H1435" s="165"/>
      <c r="M1435" s="165"/>
      <c r="N1435" s="165"/>
      <c r="AQ1435" s="158"/>
      <c r="AR1435" s="14"/>
      <c r="AS1435" s="2"/>
      <c r="AT1435" s="2"/>
      <c r="AU1435" s="15"/>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row>
    <row r="1436" spans="1:81" s="140" customFormat="1">
      <c r="A1436" s="142"/>
      <c r="B1436" s="217"/>
      <c r="C1436" s="163"/>
      <c r="D1436" s="164"/>
      <c r="H1436" s="165"/>
      <c r="M1436" s="165"/>
      <c r="N1436" s="165"/>
      <c r="AQ1436" s="158"/>
      <c r="AR1436" s="14"/>
      <c r="AS1436" s="2"/>
      <c r="AT1436" s="2"/>
      <c r="AU1436" s="15"/>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row>
    <row r="1437" spans="1:81" s="140" customFormat="1">
      <c r="A1437" s="142"/>
      <c r="B1437" s="217"/>
      <c r="C1437" s="163"/>
      <c r="D1437" s="164"/>
      <c r="H1437" s="165"/>
      <c r="M1437" s="165"/>
      <c r="N1437" s="165"/>
      <c r="AQ1437" s="158"/>
      <c r="AR1437" s="14"/>
      <c r="AS1437" s="2"/>
      <c r="AT1437" s="2"/>
      <c r="AU1437" s="15"/>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row>
    <row r="1438" spans="1:81" s="140" customFormat="1">
      <c r="A1438" s="142"/>
      <c r="B1438" s="217"/>
      <c r="C1438" s="163"/>
      <c r="D1438" s="164"/>
      <c r="H1438" s="165"/>
      <c r="M1438" s="165"/>
      <c r="N1438" s="165"/>
      <c r="AQ1438" s="158"/>
      <c r="AR1438" s="14"/>
      <c r="AS1438" s="2"/>
      <c r="AT1438" s="2"/>
      <c r="AU1438" s="15"/>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row>
    <row r="1439" spans="1:81" s="140" customFormat="1">
      <c r="A1439" s="142"/>
      <c r="B1439" s="217"/>
      <c r="C1439" s="163"/>
      <c r="D1439" s="164"/>
      <c r="H1439" s="165"/>
      <c r="M1439" s="165"/>
      <c r="N1439" s="165"/>
      <c r="AQ1439" s="158"/>
      <c r="AR1439" s="14"/>
      <c r="AS1439" s="2"/>
      <c r="AT1439" s="2"/>
      <c r="AU1439" s="15"/>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row>
    <row r="1440" spans="1:81" s="140" customFormat="1">
      <c r="A1440" s="142"/>
      <c r="B1440" s="217"/>
      <c r="C1440" s="163"/>
      <c r="D1440" s="164"/>
      <c r="H1440" s="165"/>
      <c r="M1440" s="165"/>
      <c r="N1440" s="165"/>
      <c r="AQ1440" s="158"/>
      <c r="AR1440" s="14"/>
      <c r="AS1440" s="2"/>
      <c r="AT1440" s="2"/>
      <c r="AU1440" s="15"/>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row>
    <row r="1441" spans="1:81" s="140" customFormat="1">
      <c r="A1441" s="142"/>
      <c r="B1441" s="217"/>
      <c r="C1441" s="163"/>
      <c r="D1441" s="164"/>
      <c r="H1441" s="165"/>
      <c r="M1441" s="165"/>
      <c r="N1441" s="165"/>
      <c r="AQ1441" s="158"/>
      <c r="AR1441" s="14"/>
      <c r="AS1441" s="2"/>
      <c r="AT1441" s="2"/>
      <c r="AU1441" s="15"/>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row>
    <row r="1442" spans="1:81" s="140" customFormat="1">
      <c r="A1442" s="142"/>
      <c r="B1442" s="217"/>
      <c r="C1442" s="163"/>
      <c r="D1442" s="164"/>
      <c r="H1442" s="165"/>
      <c r="M1442" s="165"/>
      <c r="N1442" s="165"/>
      <c r="AQ1442" s="158"/>
      <c r="AR1442" s="14"/>
      <c r="AS1442" s="2"/>
      <c r="AT1442" s="2"/>
      <c r="AU1442" s="15"/>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row>
    <row r="1443" spans="1:81" s="140" customFormat="1">
      <c r="A1443" s="142"/>
      <c r="B1443" s="217"/>
      <c r="C1443" s="163"/>
      <c r="D1443" s="164"/>
      <c r="H1443" s="165"/>
      <c r="M1443" s="165"/>
      <c r="N1443" s="165"/>
      <c r="AQ1443" s="158"/>
      <c r="AR1443" s="14"/>
      <c r="AS1443" s="2"/>
      <c r="AT1443" s="2"/>
      <c r="AU1443" s="15"/>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row>
    <row r="1444" spans="1:81" s="140" customFormat="1">
      <c r="A1444" s="142"/>
      <c r="B1444" s="217"/>
      <c r="C1444" s="163"/>
      <c r="D1444" s="164"/>
      <c r="H1444" s="165"/>
      <c r="M1444" s="165"/>
      <c r="N1444" s="165"/>
      <c r="AQ1444" s="158"/>
      <c r="AR1444" s="14"/>
      <c r="AS1444" s="2"/>
      <c r="AT1444" s="2"/>
      <c r="AU1444" s="15"/>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row>
    <row r="1445" spans="1:81" s="140" customFormat="1">
      <c r="A1445" s="142"/>
      <c r="B1445" s="217"/>
      <c r="C1445" s="163"/>
      <c r="D1445" s="164"/>
      <c r="H1445" s="165"/>
      <c r="M1445" s="165"/>
      <c r="N1445" s="165"/>
      <c r="AQ1445" s="158"/>
      <c r="AR1445" s="14"/>
      <c r="AS1445" s="2"/>
      <c r="AT1445" s="2"/>
      <c r="AU1445" s="15"/>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row>
    <row r="1446" spans="1:81" s="140" customFormat="1">
      <c r="A1446" s="142"/>
      <c r="B1446" s="217"/>
      <c r="C1446" s="163"/>
      <c r="D1446" s="164"/>
      <c r="H1446" s="165"/>
      <c r="M1446" s="165"/>
      <c r="N1446" s="165"/>
      <c r="AQ1446" s="158"/>
      <c r="AR1446" s="14"/>
      <c r="AS1446" s="2"/>
      <c r="AT1446" s="2"/>
      <c r="AU1446" s="15"/>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row>
    <row r="1447" spans="1:81" s="140" customFormat="1">
      <c r="A1447" s="142"/>
      <c r="B1447" s="217"/>
      <c r="C1447" s="163"/>
      <c r="D1447" s="164"/>
      <c r="H1447" s="165"/>
      <c r="M1447" s="165"/>
      <c r="N1447" s="165"/>
      <c r="AQ1447" s="158"/>
      <c r="AR1447" s="14"/>
      <c r="AS1447" s="2"/>
      <c r="AT1447" s="2"/>
      <c r="AU1447" s="15"/>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row>
    <row r="1448" spans="1:81" s="140" customFormat="1">
      <c r="A1448" s="142"/>
      <c r="B1448" s="217"/>
      <c r="C1448" s="163"/>
      <c r="D1448" s="164"/>
      <c r="H1448" s="165"/>
      <c r="M1448" s="165"/>
      <c r="N1448" s="165"/>
      <c r="AQ1448" s="158"/>
      <c r="AR1448" s="14"/>
      <c r="AS1448" s="2"/>
      <c r="AT1448" s="2"/>
      <c r="AU1448" s="15"/>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row>
    <row r="1449" spans="1:81" s="140" customFormat="1">
      <c r="A1449" s="142"/>
      <c r="B1449" s="217"/>
      <c r="C1449" s="163"/>
      <c r="D1449" s="164"/>
      <c r="H1449" s="165"/>
      <c r="M1449" s="165"/>
      <c r="N1449" s="165"/>
      <c r="AQ1449" s="158"/>
      <c r="AR1449" s="14"/>
      <c r="AS1449" s="2"/>
      <c r="AT1449" s="2"/>
      <c r="AU1449" s="15"/>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row>
    <row r="1450" spans="1:81" s="140" customFormat="1">
      <c r="A1450" s="142"/>
      <c r="B1450" s="217"/>
      <c r="C1450" s="163"/>
      <c r="D1450" s="164"/>
      <c r="H1450" s="165"/>
      <c r="M1450" s="165"/>
      <c r="N1450" s="165"/>
      <c r="AQ1450" s="158"/>
      <c r="AR1450" s="14"/>
      <c r="AS1450" s="2"/>
      <c r="AT1450" s="2"/>
      <c r="AU1450" s="15"/>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row>
    <row r="1451" spans="1:81" s="140" customFormat="1">
      <c r="A1451" s="142"/>
      <c r="B1451" s="217"/>
      <c r="C1451" s="163"/>
      <c r="D1451" s="164"/>
      <c r="H1451" s="165"/>
      <c r="M1451" s="165"/>
      <c r="N1451" s="165"/>
      <c r="AQ1451" s="158"/>
      <c r="AR1451" s="14"/>
      <c r="AS1451" s="2"/>
      <c r="AT1451" s="2"/>
      <c r="AU1451" s="15"/>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row>
    <row r="1452" spans="1:81" s="140" customFormat="1">
      <c r="A1452" s="142"/>
      <c r="B1452" s="217"/>
      <c r="C1452" s="163"/>
      <c r="D1452" s="164"/>
      <c r="H1452" s="165"/>
      <c r="M1452" s="165"/>
      <c r="N1452" s="165"/>
      <c r="AQ1452" s="158"/>
      <c r="AR1452" s="14"/>
      <c r="AS1452" s="2"/>
      <c r="AT1452" s="2"/>
      <c r="AU1452" s="15"/>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row>
    <row r="1453" spans="1:81" s="140" customFormat="1">
      <c r="A1453" s="142"/>
      <c r="B1453" s="217"/>
      <c r="C1453" s="163"/>
      <c r="D1453" s="164"/>
      <c r="H1453" s="165"/>
      <c r="M1453" s="165"/>
      <c r="N1453" s="165"/>
      <c r="AQ1453" s="158"/>
      <c r="AR1453" s="14"/>
      <c r="AS1453" s="2"/>
      <c r="AT1453" s="2"/>
      <c r="AU1453" s="15"/>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row>
    <row r="1454" spans="1:81" s="140" customFormat="1">
      <c r="A1454" s="142"/>
      <c r="B1454" s="217"/>
      <c r="C1454" s="163"/>
      <c r="D1454" s="164"/>
      <c r="H1454" s="165"/>
      <c r="M1454" s="165"/>
      <c r="N1454" s="165"/>
      <c r="AQ1454" s="158"/>
      <c r="AR1454" s="14"/>
      <c r="AS1454" s="2"/>
      <c r="AT1454" s="2"/>
      <c r="AU1454" s="15"/>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row>
    <row r="1455" spans="1:81" s="140" customFormat="1">
      <c r="A1455" s="142"/>
      <c r="B1455" s="217"/>
      <c r="C1455" s="163"/>
      <c r="D1455" s="164"/>
      <c r="H1455" s="165"/>
      <c r="M1455" s="165"/>
      <c r="N1455" s="165"/>
      <c r="AQ1455" s="158"/>
      <c r="AR1455" s="14"/>
      <c r="AS1455" s="2"/>
      <c r="AT1455" s="2"/>
      <c r="AU1455" s="15"/>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row>
    <row r="1456" spans="1:81" s="140" customFormat="1">
      <c r="A1456" s="142"/>
      <c r="B1456" s="217"/>
      <c r="C1456" s="163"/>
      <c r="D1456" s="164"/>
      <c r="H1456" s="165"/>
      <c r="M1456" s="165"/>
      <c r="N1456" s="165"/>
      <c r="AQ1456" s="158"/>
      <c r="AR1456" s="14"/>
      <c r="AS1456" s="2"/>
      <c r="AT1456" s="2"/>
      <c r="AU1456" s="15"/>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row>
    <row r="1457" spans="1:81" s="140" customFormat="1">
      <c r="A1457" s="142"/>
      <c r="B1457" s="217"/>
      <c r="C1457" s="163"/>
      <c r="D1457" s="164"/>
      <c r="H1457" s="165"/>
      <c r="M1457" s="165"/>
      <c r="N1457" s="165"/>
      <c r="AQ1457" s="158"/>
      <c r="AR1457" s="14"/>
      <c r="AS1457" s="2"/>
      <c r="AT1457" s="2"/>
      <c r="AU1457" s="15"/>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row>
    <row r="1458" spans="1:81" s="140" customFormat="1">
      <c r="A1458" s="142"/>
      <c r="B1458" s="217"/>
      <c r="C1458" s="163"/>
      <c r="D1458" s="164"/>
      <c r="H1458" s="165"/>
      <c r="M1458" s="165"/>
      <c r="N1458" s="165"/>
      <c r="AQ1458" s="158"/>
      <c r="AR1458" s="14"/>
      <c r="AS1458" s="2"/>
      <c r="AT1458" s="2"/>
      <c r="AU1458" s="15"/>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row>
    <row r="1459" spans="1:81" s="140" customFormat="1">
      <c r="A1459" s="142"/>
      <c r="B1459" s="217"/>
      <c r="C1459" s="163"/>
      <c r="D1459" s="164"/>
      <c r="H1459" s="165"/>
      <c r="M1459" s="165"/>
      <c r="N1459" s="165"/>
      <c r="AQ1459" s="158"/>
      <c r="AR1459" s="14"/>
      <c r="AS1459" s="2"/>
      <c r="AT1459" s="2"/>
      <c r="AU1459" s="15"/>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row>
    <row r="1460" spans="1:81" s="140" customFormat="1">
      <c r="A1460" s="142"/>
      <c r="B1460" s="217"/>
      <c r="C1460" s="163"/>
      <c r="D1460" s="164"/>
      <c r="H1460" s="165"/>
      <c r="M1460" s="165"/>
      <c r="N1460" s="165"/>
      <c r="AQ1460" s="158"/>
      <c r="AR1460" s="14"/>
      <c r="AS1460" s="2"/>
      <c r="AT1460" s="2"/>
      <c r="AU1460" s="15"/>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row>
    <row r="1461" spans="1:81" s="140" customFormat="1">
      <c r="A1461" s="142"/>
      <c r="B1461" s="217"/>
      <c r="C1461" s="163"/>
      <c r="D1461" s="164"/>
      <c r="H1461" s="165"/>
      <c r="M1461" s="165"/>
      <c r="N1461" s="165"/>
      <c r="AQ1461" s="158"/>
      <c r="AR1461" s="14"/>
      <c r="AS1461" s="2"/>
      <c r="AT1461" s="2"/>
      <c r="AU1461" s="15"/>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row>
    <row r="1462" spans="1:81" s="140" customFormat="1">
      <c r="A1462" s="142"/>
      <c r="B1462" s="217"/>
      <c r="C1462" s="163"/>
      <c r="D1462" s="164"/>
      <c r="H1462" s="165"/>
      <c r="M1462" s="165"/>
      <c r="N1462" s="165"/>
      <c r="AQ1462" s="158"/>
      <c r="AR1462" s="14"/>
      <c r="AS1462" s="2"/>
      <c r="AT1462" s="2"/>
      <c r="AU1462" s="15"/>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row>
    <row r="1463" spans="1:81" s="140" customFormat="1">
      <c r="A1463" s="142"/>
      <c r="B1463" s="217"/>
      <c r="C1463" s="163"/>
      <c r="D1463" s="164"/>
      <c r="H1463" s="165"/>
      <c r="M1463" s="165"/>
      <c r="N1463" s="165"/>
      <c r="AQ1463" s="158"/>
      <c r="AR1463" s="14"/>
      <c r="AS1463" s="2"/>
      <c r="AT1463" s="2"/>
      <c r="AU1463" s="15"/>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row>
    <row r="1464" spans="1:81" s="140" customFormat="1">
      <c r="A1464" s="142"/>
      <c r="B1464" s="217"/>
      <c r="C1464" s="163"/>
      <c r="D1464" s="164"/>
      <c r="H1464" s="165"/>
      <c r="M1464" s="165"/>
      <c r="N1464" s="165"/>
      <c r="AQ1464" s="158"/>
      <c r="AR1464" s="14"/>
      <c r="AS1464" s="2"/>
      <c r="AT1464" s="2"/>
      <c r="AU1464" s="15"/>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row>
    <row r="1465" spans="1:81" s="140" customFormat="1">
      <c r="A1465" s="142"/>
      <c r="B1465" s="217"/>
      <c r="C1465" s="163"/>
      <c r="D1465" s="164"/>
      <c r="H1465" s="165"/>
      <c r="M1465" s="165"/>
      <c r="N1465" s="165"/>
      <c r="AQ1465" s="158"/>
      <c r="AR1465" s="14"/>
      <c r="AS1465" s="2"/>
      <c r="AT1465" s="2"/>
      <c r="AU1465" s="15"/>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row>
    <row r="1466" spans="1:81" s="140" customFormat="1">
      <c r="A1466" s="142"/>
      <c r="B1466" s="217"/>
      <c r="C1466" s="163"/>
      <c r="D1466" s="164"/>
      <c r="H1466" s="165"/>
      <c r="M1466" s="165"/>
      <c r="N1466" s="165"/>
      <c r="AQ1466" s="158"/>
      <c r="AR1466" s="14"/>
      <c r="AS1466" s="2"/>
      <c r="AT1466" s="2"/>
      <c r="AU1466" s="15"/>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row>
    <row r="1467" spans="1:81" s="140" customFormat="1">
      <c r="A1467" s="142"/>
      <c r="B1467" s="217"/>
      <c r="C1467" s="163"/>
      <c r="D1467" s="164"/>
      <c r="H1467" s="165"/>
      <c r="M1467" s="165"/>
      <c r="N1467" s="165"/>
      <c r="AQ1467" s="158"/>
      <c r="AR1467" s="14"/>
      <c r="AS1467" s="2"/>
      <c r="AT1467" s="2"/>
      <c r="AU1467" s="15"/>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row>
    <row r="1468" spans="1:81" s="140" customFormat="1">
      <c r="A1468" s="142"/>
      <c r="B1468" s="217"/>
      <c r="C1468" s="163"/>
      <c r="D1468" s="164"/>
      <c r="H1468" s="165"/>
      <c r="M1468" s="165"/>
      <c r="N1468" s="165"/>
      <c r="AQ1468" s="158"/>
      <c r="AR1468" s="14"/>
      <c r="AS1468" s="2"/>
      <c r="AT1468" s="2"/>
      <c r="AU1468" s="15"/>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row>
    <row r="1469" spans="1:81" s="140" customFormat="1">
      <c r="A1469" s="142"/>
      <c r="B1469" s="217"/>
      <c r="C1469" s="163"/>
      <c r="D1469" s="164"/>
      <c r="H1469" s="165"/>
      <c r="M1469" s="165"/>
      <c r="N1469" s="165"/>
      <c r="AQ1469" s="158"/>
      <c r="AR1469" s="14"/>
      <c r="AS1469" s="2"/>
      <c r="AT1469" s="2"/>
      <c r="AU1469" s="15"/>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row>
    <row r="1470" spans="1:81" s="140" customFormat="1">
      <c r="A1470" s="142"/>
      <c r="B1470" s="217"/>
      <c r="C1470" s="163"/>
      <c r="D1470" s="164"/>
      <c r="H1470" s="165"/>
      <c r="M1470" s="165"/>
      <c r="N1470" s="165"/>
      <c r="AQ1470" s="158"/>
      <c r="AR1470" s="14"/>
      <c r="AS1470" s="2"/>
      <c r="AT1470" s="2"/>
      <c r="AU1470" s="15"/>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row>
    <row r="1471" spans="1:81" s="140" customFormat="1">
      <c r="A1471" s="142"/>
      <c r="B1471" s="217"/>
      <c r="C1471" s="163"/>
      <c r="D1471" s="164"/>
      <c r="H1471" s="165"/>
      <c r="M1471" s="165"/>
      <c r="N1471" s="165"/>
      <c r="AQ1471" s="158"/>
      <c r="AR1471" s="14"/>
      <c r="AS1471" s="2"/>
      <c r="AT1471" s="2"/>
      <c r="AU1471" s="15"/>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row>
    <row r="1472" spans="1:81" s="140" customFormat="1">
      <c r="A1472" s="142"/>
      <c r="B1472" s="217"/>
      <c r="C1472" s="163"/>
      <c r="D1472" s="164"/>
      <c r="H1472" s="165"/>
      <c r="M1472" s="165"/>
      <c r="N1472" s="165"/>
      <c r="AQ1472" s="158"/>
      <c r="AR1472" s="14"/>
      <c r="AS1472" s="2"/>
      <c r="AT1472" s="2"/>
      <c r="AU1472" s="15"/>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row>
    <row r="1473" spans="1:81" s="140" customFormat="1">
      <c r="A1473" s="142"/>
      <c r="B1473" s="217"/>
      <c r="C1473" s="163"/>
      <c r="D1473" s="164"/>
      <c r="H1473" s="165"/>
      <c r="M1473" s="165"/>
      <c r="N1473" s="165"/>
      <c r="AQ1473" s="158"/>
      <c r="AR1473" s="14"/>
      <c r="AS1473" s="2"/>
      <c r="AT1473" s="2"/>
      <c r="AU1473" s="15"/>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row>
    <row r="1474" spans="1:81" s="140" customFormat="1">
      <c r="A1474" s="142"/>
      <c r="B1474" s="217"/>
      <c r="C1474" s="163"/>
      <c r="D1474" s="164"/>
      <c r="H1474" s="165"/>
      <c r="M1474" s="165"/>
      <c r="N1474" s="165"/>
      <c r="AQ1474" s="158"/>
      <c r="AR1474" s="14"/>
      <c r="AS1474" s="2"/>
      <c r="AT1474" s="2"/>
      <c r="AU1474" s="15"/>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row>
    <row r="1475" spans="1:81" s="140" customFormat="1">
      <c r="A1475" s="142"/>
      <c r="B1475" s="217"/>
      <c r="C1475" s="163"/>
      <c r="D1475" s="164"/>
      <c r="H1475" s="165"/>
      <c r="M1475" s="165"/>
      <c r="N1475" s="165"/>
      <c r="AQ1475" s="158"/>
      <c r="AR1475" s="14"/>
      <c r="AS1475" s="2"/>
      <c r="AT1475" s="2"/>
      <c r="AU1475" s="15"/>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row>
    <row r="1476" spans="1:81" s="140" customFormat="1">
      <c r="A1476" s="142"/>
      <c r="B1476" s="217"/>
      <c r="C1476" s="163"/>
      <c r="D1476" s="164"/>
      <c r="H1476" s="165"/>
      <c r="M1476" s="165"/>
      <c r="N1476" s="165"/>
      <c r="AQ1476" s="158"/>
      <c r="AR1476" s="14"/>
      <c r="AS1476" s="2"/>
      <c r="AT1476" s="2"/>
      <c r="AU1476" s="15"/>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row>
    <row r="1477" spans="1:81" s="140" customFormat="1">
      <c r="A1477" s="142"/>
      <c r="B1477" s="217"/>
      <c r="C1477" s="163"/>
      <c r="D1477" s="164"/>
      <c r="H1477" s="165"/>
      <c r="M1477" s="165"/>
      <c r="N1477" s="165"/>
      <c r="AQ1477" s="158"/>
      <c r="AR1477" s="14"/>
      <c r="AS1477" s="2"/>
      <c r="AT1477" s="2"/>
      <c r="AU1477" s="15"/>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row>
    <row r="1478" spans="1:81" s="140" customFormat="1">
      <c r="A1478" s="142"/>
      <c r="B1478" s="217"/>
      <c r="C1478" s="163"/>
      <c r="D1478" s="164"/>
      <c r="H1478" s="165"/>
      <c r="M1478" s="165"/>
      <c r="N1478" s="165"/>
      <c r="AQ1478" s="158"/>
      <c r="AR1478" s="14"/>
      <c r="AS1478" s="2"/>
      <c r="AT1478" s="2"/>
      <c r="AU1478" s="15"/>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row>
    <row r="1479" spans="1:81" s="140" customFormat="1">
      <c r="A1479" s="142"/>
      <c r="B1479" s="217"/>
      <c r="C1479" s="163"/>
      <c r="D1479" s="164"/>
      <c r="H1479" s="165"/>
      <c r="M1479" s="165"/>
      <c r="N1479" s="165"/>
      <c r="AQ1479" s="158"/>
      <c r="AR1479" s="14"/>
      <c r="AS1479" s="2"/>
      <c r="AT1479" s="2"/>
      <c r="AU1479" s="15"/>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row>
    <row r="1480" spans="1:81" s="140" customFormat="1">
      <c r="A1480" s="142"/>
      <c r="B1480" s="217"/>
      <c r="C1480" s="163"/>
      <c r="D1480" s="164"/>
      <c r="H1480" s="165"/>
      <c r="M1480" s="165"/>
      <c r="N1480" s="165"/>
      <c r="AQ1480" s="158"/>
      <c r="AR1480" s="14"/>
      <c r="AS1480" s="2"/>
      <c r="AT1480" s="2"/>
      <c r="AU1480" s="15"/>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row>
    <row r="1481" spans="1:81" s="140" customFormat="1">
      <c r="A1481" s="142"/>
      <c r="B1481" s="217"/>
      <c r="C1481" s="163"/>
      <c r="D1481" s="164"/>
      <c r="H1481" s="165"/>
      <c r="M1481" s="165"/>
      <c r="N1481" s="165"/>
      <c r="AQ1481" s="158"/>
      <c r="AR1481" s="14"/>
      <c r="AS1481" s="2"/>
      <c r="AT1481" s="2"/>
      <c r="AU1481" s="15"/>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row>
    <row r="1482" spans="1:81" s="140" customFormat="1">
      <c r="A1482" s="142"/>
      <c r="B1482" s="217"/>
      <c r="C1482" s="163"/>
      <c r="D1482" s="164"/>
      <c r="H1482" s="165"/>
      <c r="M1482" s="165"/>
      <c r="N1482" s="165"/>
      <c r="AQ1482" s="158"/>
      <c r="AR1482" s="14"/>
      <c r="AS1482" s="2"/>
      <c r="AT1482" s="2"/>
      <c r="AU1482" s="15"/>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row>
    <row r="1483" spans="1:81" s="140" customFormat="1">
      <c r="A1483" s="142"/>
      <c r="B1483" s="217"/>
      <c r="C1483" s="163"/>
      <c r="D1483" s="164"/>
      <c r="H1483" s="165"/>
      <c r="M1483" s="165"/>
      <c r="N1483" s="165"/>
      <c r="AQ1483" s="158"/>
      <c r="AR1483" s="14"/>
      <c r="AS1483" s="2"/>
      <c r="AT1483" s="2"/>
      <c r="AU1483" s="15"/>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row>
    <row r="1484" spans="1:81" s="140" customFormat="1">
      <c r="A1484" s="142"/>
      <c r="B1484" s="217"/>
      <c r="C1484" s="163"/>
      <c r="D1484" s="164"/>
      <c r="H1484" s="165"/>
      <c r="M1484" s="165"/>
      <c r="N1484" s="165"/>
      <c r="AQ1484" s="158"/>
      <c r="AR1484" s="14"/>
      <c r="AS1484" s="2"/>
      <c r="AT1484" s="2"/>
      <c r="AU1484" s="15"/>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row>
    <row r="1485" spans="1:81" s="140" customFormat="1">
      <c r="A1485" s="142"/>
      <c r="B1485" s="217"/>
      <c r="C1485" s="163"/>
      <c r="D1485" s="164"/>
      <c r="H1485" s="165"/>
      <c r="M1485" s="165"/>
      <c r="N1485" s="165"/>
      <c r="AQ1485" s="158"/>
      <c r="AR1485" s="14"/>
      <c r="AS1485" s="2"/>
      <c r="AT1485" s="2"/>
      <c r="AU1485" s="15"/>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row>
    <row r="1486" spans="1:81" s="140" customFormat="1">
      <c r="A1486" s="142"/>
      <c r="B1486" s="217"/>
      <c r="C1486" s="163"/>
      <c r="D1486" s="164"/>
      <c r="H1486" s="165"/>
      <c r="M1486" s="165"/>
      <c r="N1486" s="165"/>
      <c r="AQ1486" s="158"/>
      <c r="AR1486" s="14"/>
      <c r="AS1486" s="2"/>
      <c r="AT1486" s="2"/>
      <c r="AU1486" s="15"/>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row>
    <row r="1487" spans="1:81" s="140" customFormat="1">
      <c r="A1487" s="142"/>
      <c r="B1487" s="217"/>
      <c r="C1487" s="163"/>
      <c r="D1487" s="164"/>
      <c r="H1487" s="165"/>
      <c r="M1487" s="165"/>
      <c r="N1487" s="165"/>
      <c r="AQ1487" s="158"/>
      <c r="AR1487" s="14"/>
      <c r="AS1487" s="2"/>
      <c r="AT1487" s="2"/>
      <c r="AU1487" s="15"/>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row>
    <row r="1488" spans="1:81" s="140" customFormat="1">
      <c r="A1488" s="142"/>
      <c r="B1488" s="217"/>
      <c r="C1488" s="163"/>
      <c r="D1488" s="164"/>
      <c r="H1488" s="165"/>
      <c r="M1488" s="165"/>
      <c r="N1488" s="165"/>
      <c r="AQ1488" s="158"/>
      <c r="AR1488" s="14"/>
      <c r="AS1488" s="2"/>
      <c r="AT1488" s="2"/>
      <c r="AU1488" s="15"/>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row>
    <row r="1489" spans="1:81" s="140" customFormat="1">
      <c r="A1489" s="142"/>
      <c r="B1489" s="217"/>
      <c r="C1489" s="163"/>
      <c r="D1489" s="164"/>
      <c r="H1489" s="165"/>
      <c r="M1489" s="165"/>
      <c r="N1489" s="165"/>
      <c r="AQ1489" s="158"/>
      <c r="AR1489" s="14"/>
      <c r="AS1489" s="2"/>
      <c r="AT1489" s="2"/>
      <c r="AU1489" s="15"/>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row>
    <row r="1490" spans="1:81" s="140" customFormat="1">
      <c r="A1490" s="142"/>
      <c r="B1490" s="217"/>
      <c r="C1490" s="163"/>
      <c r="D1490" s="164"/>
      <c r="H1490" s="165"/>
      <c r="M1490" s="165"/>
      <c r="N1490" s="165"/>
      <c r="AQ1490" s="158"/>
      <c r="AR1490" s="14"/>
      <c r="AS1490" s="2"/>
      <c r="AT1490" s="2"/>
      <c r="AU1490" s="15"/>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row>
    <row r="1491" spans="1:81" s="140" customFormat="1">
      <c r="A1491" s="142"/>
      <c r="B1491" s="217"/>
      <c r="C1491" s="163"/>
      <c r="D1491" s="164"/>
      <c r="H1491" s="165"/>
      <c r="M1491" s="165"/>
      <c r="N1491" s="165"/>
      <c r="AQ1491" s="158"/>
      <c r="AR1491" s="14"/>
      <c r="AS1491" s="2"/>
      <c r="AT1491" s="2"/>
      <c r="AU1491" s="15"/>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row>
    <row r="1492" spans="1:81" s="140" customFormat="1">
      <c r="A1492" s="142"/>
      <c r="B1492" s="217"/>
      <c r="C1492" s="163"/>
      <c r="D1492" s="164"/>
      <c r="H1492" s="165"/>
      <c r="M1492" s="165"/>
      <c r="N1492" s="165"/>
      <c r="AQ1492" s="158"/>
      <c r="AR1492" s="14"/>
      <c r="AS1492" s="2"/>
      <c r="AT1492" s="2"/>
      <c r="AU1492" s="15"/>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row>
    <row r="1493" spans="1:81" s="140" customFormat="1">
      <c r="A1493" s="142"/>
      <c r="B1493" s="217"/>
      <c r="C1493" s="163"/>
      <c r="D1493" s="164"/>
      <c r="H1493" s="165"/>
      <c r="M1493" s="165"/>
      <c r="N1493" s="165"/>
      <c r="AQ1493" s="158"/>
      <c r="AR1493" s="14"/>
      <c r="AS1493" s="2"/>
      <c r="AT1493" s="2"/>
      <c r="AU1493" s="15"/>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row>
    <row r="1494" spans="1:81" s="140" customFormat="1">
      <c r="A1494" s="142"/>
      <c r="B1494" s="217"/>
      <c r="C1494" s="163"/>
      <c r="D1494" s="164"/>
      <c r="H1494" s="165"/>
      <c r="M1494" s="165"/>
      <c r="N1494" s="165"/>
      <c r="AQ1494" s="158"/>
      <c r="AR1494" s="14"/>
      <c r="AS1494" s="2"/>
      <c r="AT1494" s="2"/>
      <c r="AU1494" s="15"/>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row>
    <row r="1495" spans="1:81" s="140" customFormat="1">
      <c r="A1495" s="142"/>
      <c r="B1495" s="217"/>
      <c r="C1495" s="163"/>
      <c r="D1495" s="164"/>
      <c r="H1495" s="165"/>
      <c r="M1495" s="165"/>
      <c r="N1495" s="165"/>
      <c r="AQ1495" s="158"/>
      <c r="AR1495" s="14"/>
      <c r="AS1495" s="2"/>
      <c r="AT1495" s="2"/>
      <c r="AU1495" s="15"/>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row>
    <row r="1496" spans="1:81" s="140" customFormat="1">
      <c r="A1496" s="142"/>
      <c r="B1496" s="217"/>
      <c r="C1496" s="163"/>
      <c r="D1496" s="164"/>
      <c r="H1496" s="165"/>
      <c r="M1496" s="165"/>
      <c r="N1496" s="165"/>
      <c r="AQ1496" s="158"/>
      <c r="AR1496" s="14"/>
      <c r="AS1496" s="2"/>
      <c r="AT1496" s="2"/>
      <c r="AU1496" s="15"/>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row>
    <row r="1497" spans="1:81" s="140" customFormat="1">
      <c r="A1497" s="142"/>
      <c r="B1497" s="217"/>
      <c r="C1497" s="163"/>
      <c r="D1497" s="164"/>
      <c r="H1497" s="165"/>
      <c r="M1497" s="165"/>
      <c r="N1497" s="165"/>
      <c r="AQ1497" s="158"/>
      <c r="AR1497" s="14"/>
      <c r="AS1497" s="2"/>
      <c r="AT1497" s="2"/>
      <c r="AU1497" s="15"/>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row>
    <row r="1498" spans="1:81" s="140" customFormat="1">
      <c r="A1498" s="142"/>
      <c r="B1498" s="217"/>
      <c r="C1498" s="163"/>
      <c r="D1498" s="164"/>
      <c r="H1498" s="165"/>
      <c r="M1498" s="165"/>
      <c r="N1498" s="165"/>
      <c r="AQ1498" s="158"/>
      <c r="AR1498" s="14"/>
      <c r="AS1498" s="2"/>
      <c r="AT1498" s="2"/>
      <c r="AU1498" s="15"/>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row>
    <row r="1499" spans="1:81" s="140" customFormat="1">
      <c r="A1499" s="142"/>
      <c r="B1499" s="217"/>
      <c r="C1499" s="163"/>
      <c r="D1499" s="164"/>
      <c r="H1499" s="165"/>
      <c r="M1499" s="165"/>
      <c r="N1499" s="165"/>
      <c r="AQ1499" s="158"/>
      <c r="AR1499" s="14"/>
      <c r="AS1499" s="2"/>
      <c r="AT1499" s="2"/>
      <c r="AU1499" s="15"/>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row>
    <row r="1500" spans="1:81" s="140" customFormat="1">
      <c r="A1500" s="142"/>
      <c r="B1500" s="217"/>
      <c r="C1500" s="163"/>
      <c r="D1500" s="164"/>
      <c r="H1500" s="165"/>
      <c r="M1500" s="165"/>
      <c r="N1500" s="165"/>
      <c r="AQ1500" s="158"/>
      <c r="AR1500" s="14"/>
      <c r="AS1500" s="2"/>
      <c r="AT1500" s="2"/>
      <c r="AU1500" s="15"/>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row>
    <row r="1501" spans="1:81" s="140" customFormat="1">
      <c r="A1501" s="142"/>
      <c r="B1501" s="217"/>
      <c r="C1501" s="163"/>
      <c r="D1501" s="164"/>
      <c r="H1501" s="165"/>
      <c r="M1501" s="165"/>
      <c r="N1501" s="165"/>
      <c r="AQ1501" s="158"/>
      <c r="AR1501" s="14"/>
      <c r="AS1501" s="2"/>
      <c r="AT1501" s="2"/>
      <c r="AU1501" s="15"/>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row>
    <row r="1502" spans="1:81" s="140" customFormat="1">
      <c r="A1502" s="142"/>
      <c r="B1502" s="217"/>
      <c r="C1502" s="163"/>
      <c r="D1502" s="164"/>
      <c r="H1502" s="165"/>
      <c r="M1502" s="165"/>
      <c r="N1502" s="165"/>
      <c r="AQ1502" s="158"/>
      <c r="AR1502" s="14"/>
      <c r="AS1502" s="2"/>
      <c r="AT1502" s="2"/>
      <c r="AU1502" s="15"/>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row>
    <row r="1503" spans="1:81" s="140" customFormat="1">
      <c r="A1503" s="142"/>
      <c r="B1503" s="217"/>
      <c r="C1503" s="163"/>
      <c r="D1503" s="164"/>
      <c r="H1503" s="165"/>
      <c r="M1503" s="165"/>
      <c r="N1503" s="165"/>
      <c r="AQ1503" s="158"/>
      <c r="AR1503" s="14"/>
      <c r="AS1503" s="2"/>
      <c r="AT1503" s="2"/>
      <c r="AU1503" s="15"/>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row>
    <row r="1504" spans="1:81" s="140" customFormat="1">
      <c r="A1504" s="142"/>
      <c r="B1504" s="217"/>
      <c r="C1504" s="163"/>
      <c r="D1504" s="164"/>
      <c r="H1504" s="165"/>
      <c r="M1504" s="165"/>
      <c r="N1504" s="165"/>
      <c r="AQ1504" s="158"/>
      <c r="AR1504" s="14"/>
      <c r="AS1504" s="2"/>
      <c r="AT1504" s="2"/>
      <c r="AU1504" s="15"/>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row>
    <row r="1505" spans="1:81" s="140" customFormat="1">
      <c r="A1505" s="142"/>
      <c r="B1505" s="217"/>
      <c r="C1505" s="163"/>
      <c r="D1505" s="164"/>
      <c r="H1505" s="165"/>
      <c r="M1505" s="165"/>
      <c r="N1505" s="165"/>
      <c r="AQ1505" s="158"/>
      <c r="AR1505" s="14"/>
      <c r="AS1505" s="2"/>
      <c r="AT1505" s="2"/>
      <c r="AU1505" s="15"/>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row>
    <row r="1506" spans="1:81" s="140" customFormat="1">
      <c r="A1506" s="142"/>
      <c r="B1506" s="217"/>
      <c r="C1506" s="163"/>
      <c r="D1506" s="164"/>
      <c r="H1506" s="165"/>
      <c r="M1506" s="165"/>
      <c r="N1506" s="165"/>
      <c r="AQ1506" s="158"/>
      <c r="AR1506" s="14"/>
      <c r="AS1506" s="2"/>
      <c r="AT1506" s="2"/>
      <c r="AU1506" s="15"/>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row>
    <row r="1507" spans="1:81" s="140" customFormat="1">
      <c r="A1507" s="142"/>
      <c r="B1507" s="217"/>
      <c r="C1507" s="163"/>
      <c r="D1507" s="164"/>
      <c r="H1507" s="165"/>
      <c r="M1507" s="165"/>
      <c r="N1507" s="165"/>
      <c r="AQ1507" s="158"/>
      <c r="AR1507" s="14"/>
      <c r="AS1507" s="2"/>
      <c r="AT1507" s="2"/>
      <c r="AU1507" s="15"/>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row>
    <row r="1508" spans="1:81" s="140" customFormat="1">
      <c r="A1508" s="142"/>
      <c r="B1508" s="217"/>
      <c r="C1508" s="163"/>
      <c r="D1508" s="164"/>
      <c r="H1508" s="165"/>
      <c r="M1508" s="165"/>
      <c r="N1508" s="165"/>
      <c r="AQ1508" s="158"/>
      <c r="AR1508" s="14"/>
      <c r="AS1508" s="2"/>
      <c r="AT1508" s="2"/>
      <c r="AU1508" s="15"/>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row>
    <row r="1509" spans="1:81" s="140" customFormat="1">
      <c r="A1509" s="142"/>
      <c r="B1509" s="217"/>
      <c r="C1509" s="163"/>
      <c r="D1509" s="164"/>
      <c r="H1509" s="165"/>
      <c r="M1509" s="165"/>
      <c r="N1509" s="165"/>
      <c r="AQ1509" s="158"/>
      <c r="AR1509" s="14"/>
      <c r="AS1509" s="2"/>
      <c r="AT1509" s="2"/>
      <c r="AU1509" s="15"/>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row>
    <row r="1510" spans="1:81" s="140" customFormat="1">
      <c r="A1510" s="142"/>
      <c r="B1510" s="217"/>
      <c r="C1510" s="163"/>
      <c r="D1510" s="164"/>
      <c r="H1510" s="165"/>
      <c r="M1510" s="165"/>
      <c r="N1510" s="165"/>
      <c r="AQ1510" s="158"/>
      <c r="AR1510" s="14"/>
      <c r="AS1510" s="2"/>
      <c r="AT1510" s="2"/>
      <c r="AU1510" s="15"/>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row>
    <row r="1511" spans="1:81" s="140" customFormat="1">
      <c r="A1511" s="142"/>
      <c r="B1511" s="217"/>
      <c r="C1511" s="163"/>
      <c r="D1511" s="164"/>
      <c r="H1511" s="165"/>
      <c r="M1511" s="165"/>
      <c r="N1511" s="165"/>
      <c r="AQ1511" s="158"/>
      <c r="AR1511" s="14"/>
      <c r="AS1511" s="2"/>
      <c r="AT1511" s="2"/>
      <c r="AU1511" s="15"/>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row>
    <row r="1512" spans="1:81" s="140" customFormat="1">
      <c r="A1512" s="142"/>
      <c r="B1512" s="217"/>
      <c r="C1512" s="163"/>
      <c r="D1512" s="164"/>
      <c r="H1512" s="165"/>
      <c r="M1512" s="165"/>
      <c r="N1512" s="165"/>
      <c r="AQ1512" s="158"/>
      <c r="AR1512" s="14"/>
      <c r="AS1512" s="2"/>
      <c r="AT1512" s="2"/>
      <c r="AU1512" s="15"/>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row>
    <row r="1513" spans="1:81" s="140" customFormat="1">
      <c r="A1513" s="142"/>
      <c r="B1513" s="217"/>
      <c r="C1513" s="163"/>
      <c r="D1513" s="164"/>
      <c r="H1513" s="165"/>
      <c r="M1513" s="165"/>
      <c r="N1513" s="165"/>
      <c r="AQ1513" s="158"/>
      <c r="AR1513" s="14"/>
      <c r="AS1513" s="2"/>
      <c r="AT1513" s="2"/>
      <c r="AU1513" s="15"/>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row>
    <row r="1514" spans="1:81" s="140" customFormat="1">
      <c r="A1514" s="142"/>
      <c r="B1514" s="217"/>
      <c r="C1514" s="163"/>
      <c r="D1514" s="164"/>
      <c r="H1514" s="165"/>
      <c r="M1514" s="165"/>
      <c r="N1514" s="165"/>
      <c r="AQ1514" s="158"/>
      <c r="AR1514" s="14"/>
      <c r="AS1514" s="2"/>
      <c r="AT1514" s="2"/>
      <c r="AU1514" s="15"/>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row>
    <row r="1515" spans="1:81" s="140" customFormat="1">
      <c r="A1515" s="142"/>
      <c r="B1515" s="217"/>
      <c r="C1515" s="163"/>
      <c r="D1515" s="164"/>
      <c r="H1515" s="165"/>
      <c r="M1515" s="165"/>
      <c r="N1515" s="165"/>
      <c r="AQ1515" s="158"/>
      <c r="AR1515" s="14"/>
      <c r="AS1515" s="2"/>
      <c r="AT1515" s="2"/>
      <c r="AU1515" s="15"/>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row>
    <row r="1516" spans="1:81" s="140" customFormat="1">
      <c r="A1516" s="142"/>
      <c r="B1516" s="217"/>
      <c r="C1516" s="163"/>
      <c r="D1516" s="164"/>
      <c r="H1516" s="165"/>
      <c r="M1516" s="165"/>
      <c r="N1516" s="165"/>
      <c r="AQ1516" s="158"/>
      <c r="AR1516" s="14"/>
      <c r="AS1516" s="2"/>
      <c r="AT1516" s="2"/>
      <c r="AU1516" s="15"/>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row>
    <row r="1517" spans="1:81" s="140" customFormat="1">
      <c r="A1517" s="142"/>
      <c r="B1517" s="217"/>
      <c r="C1517" s="163"/>
      <c r="D1517" s="164"/>
      <c r="H1517" s="165"/>
      <c r="M1517" s="165"/>
      <c r="N1517" s="165"/>
      <c r="AQ1517" s="158"/>
      <c r="AR1517" s="14"/>
      <c r="AS1517" s="2"/>
      <c r="AT1517" s="2"/>
      <c r="AU1517" s="15"/>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row>
    <row r="1518" spans="1:81" s="140" customFormat="1">
      <c r="A1518" s="142"/>
      <c r="B1518" s="217"/>
      <c r="C1518" s="163"/>
      <c r="D1518" s="164"/>
      <c r="H1518" s="165"/>
      <c r="M1518" s="165"/>
      <c r="N1518" s="165"/>
      <c r="AQ1518" s="158"/>
      <c r="AR1518" s="14"/>
      <c r="AS1518" s="2"/>
      <c r="AT1518" s="2"/>
      <c r="AU1518" s="15"/>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row>
    <row r="1519" spans="1:81" s="140" customFormat="1">
      <c r="A1519" s="142"/>
      <c r="B1519" s="217"/>
      <c r="C1519" s="163"/>
      <c r="D1519" s="164"/>
      <c r="H1519" s="165"/>
      <c r="M1519" s="165"/>
      <c r="N1519" s="165"/>
      <c r="AQ1519" s="158"/>
      <c r="AR1519" s="14"/>
      <c r="AS1519" s="2"/>
      <c r="AT1519" s="2"/>
      <c r="AU1519" s="15"/>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row>
    <row r="1520" spans="1:81" s="140" customFormat="1">
      <c r="A1520" s="142"/>
      <c r="B1520" s="217"/>
      <c r="C1520" s="163"/>
      <c r="D1520" s="164"/>
      <c r="H1520" s="165"/>
      <c r="M1520" s="165"/>
      <c r="N1520" s="165"/>
      <c r="AQ1520" s="158"/>
      <c r="AR1520" s="14"/>
      <c r="AS1520" s="2"/>
      <c r="AT1520" s="2"/>
      <c r="AU1520" s="15"/>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row>
    <row r="1521" spans="1:81" s="140" customFormat="1">
      <c r="A1521" s="142"/>
      <c r="B1521" s="217"/>
      <c r="C1521" s="163"/>
      <c r="D1521" s="164"/>
      <c r="H1521" s="165"/>
      <c r="M1521" s="165"/>
      <c r="N1521" s="165"/>
      <c r="AQ1521" s="158"/>
      <c r="AR1521" s="14"/>
      <c r="AS1521" s="2"/>
      <c r="AT1521" s="2"/>
      <c r="AU1521" s="15"/>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row>
    <row r="1522" spans="1:81" s="140" customFormat="1">
      <c r="A1522" s="142"/>
      <c r="B1522" s="217"/>
      <c r="C1522" s="163"/>
      <c r="D1522" s="164"/>
      <c r="H1522" s="165"/>
      <c r="M1522" s="165"/>
      <c r="N1522" s="165"/>
      <c r="AQ1522" s="158"/>
      <c r="AR1522" s="14"/>
      <c r="AS1522" s="2"/>
      <c r="AT1522" s="2"/>
      <c r="AU1522" s="15"/>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row>
    <row r="1523" spans="1:81" s="140" customFormat="1">
      <c r="A1523" s="142"/>
      <c r="B1523" s="217"/>
      <c r="C1523" s="163"/>
      <c r="D1523" s="164"/>
      <c r="H1523" s="165"/>
      <c r="M1523" s="165"/>
      <c r="N1523" s="165"/>
      <c r="AQ1523" s="158"/>
      <c r="AR1523" s="14"/>
      <c r="AS1523" s="2"/>
      <c r="AT1523" s="2"/>
      <c r="AU1523" s="15"/>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row>
    <row r="1524" spans="1:81" s="140" customFormat="1">
      <c r="A1524" s="142"/>
      <c r="B1524" s="217"/>
      <c r="C1524" s="163"/>
      <c r="D1524" s="164"/>
      <c r="H1524" s="165"/>
      <c r="M1524" s="165"/>
      <c r="N1524" s="165"/>
      <c r="AQ1524" s="158"/>
      <c r="AR1524" s="14"/>
      <c r="AS1524" s="2"/>
      <c r="AT1524" s="2"/>
      <c r="AU1524" s="15"/>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row>
    <row r="1525" spans="1:81" s="140" customFormat="1">
      <c r="A1525" s="142"/>
      <c r="B1525" s="217"/>
      <c r="C1525" s="163"/>
      <c r="D1525" s="164"/>
      <c r="H1525" s="165"/>
      <c r="M1525" s="165"/>
      <c r="N1525" s="165"/>
      <c r="AQ1525" s="158"/>
      <c r="AR1525" s="14"/>
      <c r="AS1525" s="2"/>
      <c r="AT1525" s="2"/>
      <c r="AU1525" s="15"/>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row>
    <row r="1526" spans="1:81" s="140" customFormat="1">
      <c r="A1526" s="142"/>
      <c r="B1526" s="217"/>
      <c r="C1526" s="163"/>
      <c r="D1526" s="164"/>
      <c r="H1526" s="165"/>
      <c r="M1526" s="165"/>
      <c r="N1526" s="165"/>
      <c r="AQ1526" s="158"/>
      <c r="AR1526" s="14"/>
      <c r="AS1526" s="2"/>
      <c r="AT1526" s="2"/>
      <c r="AU1526" s="15"/>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row>
    <row r="1527" spans="1:81" s="140" customFormat="1">
      <c r="A1527" s="142"/>
      <c r="B1527" s="217"/>
      <c r="C1527" s="163"/>
      <c r="D1527" s="164"/>
      <c r="H1527" s="165"/>
      <c r="M1527" s="165"/>
      <c r="N1527" s="165"/>
      <c r="AQ1527" s="158"/>
      <c r="AR1527" s="14"/>
      <c r="AS1527" s="2"/>
      <c r="AT1527" s="2"/>
      <c r="AU1527" s="15"/>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row>
    <row r="1528" spans="1:81" s="140" customFormat="1">
      <c r="A1528" s="142"/>
      <c r="B1528" s="217"/>
      <c r="C1528" s="163"/>
      <c r="D1528" s="164"/>
      <c r="H1528" s="165"/>
      <c r="M1528" s="165"/>
      <c r="N1528" s="165"/>
      <c r="AQ1528" s="158"/>
      <c r="AR1528" s="14"/>
      <c r="AS1528" s="2"/>
      <c r="AT1528" s="2"/>
      <c r="AU1528" s="15"/>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row>
    <row r="1529" spans="1:81" s="140" customFormat="1">
      <c r="A1529" s="142"/>
      <c r="B1529" s="217"/>
      <c r="C1529" s="163"/>
      <c r="D1529" s="164"/>
      <c r="H1529" s="165"/>
      <c r="M1529" s="165"/>
      <c r="N1529" s="165"/>
      <c r="AQ1529" s="158"/>
      <c r="AR1529" s="14"/>
      <c r="AS1529" s="2"/>
      <c r="AT1529" s="2"/>
      <c r="AU1529" s="15"/>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row>
    <row r="1530" spans="1:81" s="140" customFormat="1">
      <c r="A1530" s="142"/>
      <c r="B1530" s="217"/>
      <c r="C1530" s="163"/>
      <c r="D1530" s="164"/>
      <c r="H1530" s="165"/>
      <c r="M1530" s="165"/>
      <c r="N1530" s="165"/>
      <c r="AQ1530" s="158"/>
      <c r="AR1530" s="14"/>
      <c r="AS1530" s="2"/>
      <c r="AT1530" s="2"/>
      <c r="AU1530" s="15"/>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row>
    <row r="1531" spans="1:81" s="140" customFormat="1">
      <c r="A1531" s="142"/>
      <c r="B1531" s="217"/>
      <c r="C1531" s="163"/>
      <c r="D1531" s="164"/>
      <c r="H1531" s="165"/>
      <c r="M1531" s="165"/>
      <c r="N1531" s="165"/>
      <c r="AQ1531" s="158"/>
      <c r="AR1531" s="14"/>
      <c r="AS1531" s="2"/>
      <c r="AT1531" s="2"/>
      <c r="AU1531" s="15"/>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row>
    <row r="1532" spans="1:81" s="140" customFormat="1">
      <c r="A1532" s="142"/>
      <c r="B1532" s="217"/>
      <c r="C1532" s="163"/>
      <c r="D1532" s="164"/>
      <c r="H1532" s="165"/>
      <c r="M1532" s="165"/>
      <c r="N1532" s="165"/>
      <c r="AQ1532" s="158"/>
      <c r="AR1532" s="14"/>
      <c r="AS1532" s="2"/>
      <c r="AT1532" s="2"/>
      <c r="AU1532" s="15"/>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row>
    <row r="1533" spans="1:81" s="140" customFormat="1">
      <c r="A1533" s="142"/>
      <c r="B1533" s="217"/>
      <c r="C1533" s="163"/>
      <c r="D1533" s="164"/>
      <c r="H1533" s="165"/>
      <c r="M1533" s="165"/>
      <c r="N1533" s="165"/>
      <c r="AQ1533" s="158"/>
      <c r="AR1533" s="14"/>
      <c r="AS1533" s="2"/>
      <c r="AT1533" s="2"/>
      <c r="AU1533" s="15"/>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row>
    <row r="1534" spans="1:81" s="140" customFormat="1">
      <c r="A1534" s="142"/>
      <c r="B1534" s="217"/>
      <c r="C1534" s="163"/>
      <c r="D1534" s="164"/>
      <c r="H1534" s="165"/>
      <c r="M1534" s="165"/>
      <c r="N1534" s="165"/>
      <c r="AQ1534" s="158"/>
      <c r="AR1534" s="14"/>
      <c r="AS1534" s="2"/>
      <c r="AT1534" s="2"/>
      <c r="AU1534" s="15"/>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row>
    <row r="1535" spans="1:81" s="140" customFormat="1">
      <c r="A1535" s="142"/>
      <c r="B1535" s="217"/>
      <c r="C1535" s="163"/>
      <c r="D1535" s="164"/>
      <c r="H1535" s="165"/>
      <c r="M1535" s="165"/>
      <c r="N1535" s="165"/>
      <c r="AQ1535" s="158"/>
      <c r="AR1535" s="14"/>
      <c r="AS1535" s="2"/>
      <c r="AT1535" s="2"/>
      <c r="AU1535" s="15"/>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row>
    <row r="1536" spans="1:81" s="140" customFormat="1">
      <c r="A1536" s="142"/>
      <c r="B1536" s="217"/>
      <c r="C1536" s="163"/>
      <c r="D1536" s="164"/>
      <c r="H1536" s="165"/>
      <c r="M1536" s="165"/>
      <c r="N1536" s="165"/>
      <c r="AQ1536" s="158"/>
      <c r="AR1536" s="14"/>
      <c r="AS1536" s="2"/>
      <c r="AT1536" s="2"/>
      <c r="AU1536" s="15"/>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row>
    <row r="1537" spans="1:81" s="140" customFormat="1">
      <c r="A1537" s="142"/>
      <c r="B1537" s="217"/>
      <c r="C1537" s="163"/>
      <c r="D1537" s="164"/>
      <c r="H1537" s="165"/>
      <c r="M1537" s="165"/>
      <c r="N1537" s="165"/>
      <c r="AQ1537" s="158"/>
      <c r="AR1537" s="14"/>
      <c r="AS1537" s="2"/>
      <c r="AT1537" s="2"/>
      <c r="AU1537" s="15"/>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row>
    <row r="1538" spans="1:81" s="140" customFormat="1">
      <c r="A1538" s="142"/>
      <c r="B1538" s="217"/>
      <c r="C1538" s="163"/>
      <c r="D1538" s="164"/>
      <c r="H1538" s="165"/>
      <c r="M1538" s="165"/>
      <c r="N1538" s="165"/>
      <c r="AQ1538" s="158"/>
      <c r="AR1538" s="14"/>
      <c r="AS1538" s="2"/>
      <c r="AT1538" s="2"/>
      <c r="AU1538" s="15"/>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row>
    <row r="1539" spans="1:81" s="140" customFormat="1">
      <c r="A1539" s="142"/>
      <c r="B1539" s="217"/>
      <c r="C1539" s="163"/>
      <c r="D1539" s="164"/>
      <c r="H1539" s="165"/>
      <c r="M1539" s="165"/>
      <c r="N1539" s="165"/>
      <c r="AQ1539" s="158"/>
      <c r="AR1539" s="14"/>
      <c r="AS1539" s="2"/>
      <c r="AT1539" s="2"/>
      <c r="AU1539" s="15"/>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row>
    <row r="1540" spans="1:81" s="140" customFormat="1">
      <c r="A1540" s="142"/>
      <c r="B1540" s="217"/>
      <c r="C1540" s="163"/>
      <c r="D1540" s="164"/>
      <c r="H1540" s="165"/>
      <c r="M1540" s="165"/>
      <c r="N1540" s="165"/>
      <c r="AQ1540" s="158"/>
      <c r="AR1540" s="14"/>
      <c r="AS1540" s="2"/>
      <c r="AT1540" s="2"/>
      <c r="AU1540" s="15"/>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row>
    <row r="1541" spans="1:81" s="140" customFormat="1">
      <c r="A1541" s="142"/>
      <c r="B1541" s="217"/>
      <c r="C1541" s="163"/>
      <c r="D1541" s="164"/>
      <c r="H1541" s="165"/>
      <c r="M1541" s="165"/>
      <c r="N1541" s="165"/>
      <c r="AQ1541" s="158"/>
      <c r="AR1541" s="14"/>
      <c r="AS1541" s="2"/>
      <c r="AT1541" s="2"/>
      <c r="AU1541" s="15"/>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row>
    <row r="1542" spans="1:81" s="140" customFormat="1">
      <c r="A1542" s="142"/>
      <c r="B1542" s="217"/>
      <c r="C1542" s="163"/>
      <c r="D1542" s="164"/>
      <c r="H1542" s="165"/>
      <c r="M1542" s="165"/>
      <c r="N1542" s="165"/>
      <c r="AQ1542" s="158"/>
      <c r="AR1542" s="14"/>
      <c r="AS1542" s="2"/>
      <c r="AT1542" s="2"/>
      <c r="AU1542" s="15"/>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row>
    <row r="1543" spans="1:81" s="140" customFormat="1">
      <c r="A1543" s="142"/>
      <c r="B1543" s="217"/>
      <c r="C1543" s="163"/>
      <c r="D1543" s="164"/>
      <c r="H1543" s="165"/>
      <c r="M1543" s="165"/>
      <c r="N1543" s="165"/>
      <c r="AQ1543" s="158"/>
      <c r="AR1543" s="14"/>
      <c r="AS1543" s="2"/>
      <c r="AT1543" s="2"/>
      <c r="AU1543" s="15"/>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row>
    <row r="1544" spans="1:81" s="140" customFormat="1">
      <c r="A1544" s="142"/>
      <c r="B1544" s="217"/>
      <c r="C1544" s="163"/>
      <c r="D1544" s="164"/>
      <c r="H1544" s="165"/>
      <c r="M1544" s="165"/>
      <c r="N1544" s="165"/>
      <c r="AQ1544" s="158"/>
      <c r="AR1544" s="14"/>
      <c r="AS1544" s="2"/>
      <c r="AT1544" s="2"/>
      <c r="AU1544" s="15"/>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row>
    <row r="1545" spans="1:81" s="140" customFormat="1">
      <c r="A1545" s="142"/>
      <c r="B1545" s="217"/>
      <c r="C1545" s="163"/>
      <c r="D1545" s="164"/>
      <c r="H1545" s="165"/>
      <c r="M1545" s="165"/>
      <c r="N1545" s="165"/>
      <c r="AQ1545" s="158"/>
      <c r="AR1545" s="14"/>
      <c r="AS1545" s="2"/>
      <c r="AT1545" s="2"/>
      <c r="AU1545" s="15"/>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row>
    <row r="1546" spans="1:81" s="140" customFormat="1">
      <c r="A1546" s="142"/>
      <c r="B1546" s="217"/>
      <c r="C1546" s="163"/>
      <c r="D1546" s="164"/>
      <c r="H1546" s="165"/>
      <c r="M1546" s="165"/>
      <c r="N1546" s="165"/>
      <c r="AQ1546" s="158"/>
      <c r="AR1546" s="14"/>
      <c r="AS1546" s="2"/>
      <c r="AT1546" s="2"/>
      <c r="AU1546" s="15"/>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row>
    <row r="1547" spans="1:81" s="140" customFormat="1">
      <c r="A1547" s="142"/>
      <c r="B1547" s="217"/>
      <c r="C1547" s="163"/>
      <c r="D1547" s="164"/>
      <c r="H1547" s="165"/>
      <c r="M1547" s="165"/>
      <c r="N1547" s="165"/>
      <c r="AQ1547" s="158"/>
      <c r="AR1547" s="14"/>
      <c r="AS1547" s="2"/>
      <c r="AT1547" s="2"/>
      <c r="AU1547" s="15"/>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row>
    <row r="1548" spans="1:81" s="140" customFormat="1">
      <c r="A1548" s="142"/>
      <c r="B1548" s="217"/>
      <c r="C1548" s="163"/>
      <c r="D1548" s="164"/>
      <c r="H1548" s="165"/>
      <c r="M1548" s="165"/>
      <c r="N1548" s="165"/>
      <c r="AQ1548" s="158"/>
      <c r="AR1548" s="14"/>
      <c r="AS1548" s="2"/>
      <c r="AT1548" s="2"/>
      <c r="AU1548" s="15"/>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row>
    <row r="1549" spans="1:81" s="140" customFormat="1">
      <c r="A1549" s="142"/>
      <c r="B1549" s="217"/>
      <c r="C1549" s="163"/>
      <c r="D1549" s="164"/>
      <c r="H1549" s="165"/>
      <c r="M1549" s="165"/>
      <c r="N1549" s="165"/>
      <c r="AQ1549" s="158"/>
      <c r="AR1549" s="14"/>
      <c r="AS1549" s="2"/>
      <c r="AT1549" s="2"/>
      <c r="AU1549" s="15"/>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row>
    <row r="1550" spans="1:81" s="140" customFormat="1">
      <c r="A1550" s="142"/>
      <c r="B1550" s="217"/>
      <c r="C1550" s="163"/>
      <c r="D1550" s="164"/>
      <c r="H1550" s="165"/>
      <c r="M1550" s="165"/>
      <c r="N1550" s="165"/>
      <c r="AQ1550" s="158"/>
      <c r="AR1550" s="14"/>
      <c r="AS1550" s="2"/>
      <c r="AT1550" s="2"/>
      <c r="AU1550" s="15"/>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row>
    <row r="1551" spans="1:81" s="140" customFormat="1">
      <c r="A1551" s="142"/>
      <c r="B1551" s="217"/>
      <c r="C1551" s="163"/>
      <c r="D1551" s="164"/>
      <c r="H1551" s="165"/>
      <c r="M1551" s="165"/>
      <c r="N1551" s="165"/>
      <c r="AQ1551" s="158"/>
      <c r="AR1551" s="14"/>
      <c r="AS1551" s="2"/>
      <c r="AT1551" s="2"/>
      <c r="AU1551" s="15"/>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row>
    <row r="1552" spans="1:81" s="140" customFormat="1">
      <c r="A1552" s="142"/>
      <c r="B1552" s="217"/>
      <c r="C1552" s="163"/>
      <c r="D1552" s="164"/>
      <c r="H1552" s="165"/>
      <c r="M1552" s="165"/>
      <c r="N1552" s="165"/>
      <c r="AQ1552" s="158"/>
      <c r="AR1552" s="14"/>
      <c r="AS1552" s="2"/>
      <c r="AT1552" s="2"/>
      <c r="AU1552" s="15"/>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row>
    <row r="1553" spans="1:81" s="140" customFormat="1">
      <c r="A1553" s="142"/>
      <c r="B1553" s="217"/>
      <c r="C1553" s="163"/>
      <c r="D1553" s="164"/>
      <c r="H1553" s="165"/>
      <c r="M1553" s="165"/>
      <c r="N1553" s="165"/>
      <c r="AQ1553" s="158"/>
      <c r="AR1553" s="14"/>
      <c r="AS1553" s="2"/>
      <c r="AT1553" s="2"/>
      <c r="AU1553" s="15"/>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row>
    <row r="1554" spans="1:81" s="140" customFormat="1">
      <c r="A1554" s="142"/>
      <c r="B1554" s="217"/>
      <c r="C1554" s="163"/>
      <c r="D1554" s="164"/>
      <c r="H1554" s="165"/>
      <c r="M1554" s="165"/>
      <c r="N1554" s="165"/>
      <c r="AQ1554" s="158"/>
      <c r="AR1554" s="14"/>
      <c r="AS1554" s="2"/>
      <c r="AT1554" s="2"/>
      <c r="AU1554" s="15"/>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row>
    <row r="1555" spans="1:81" s="140" customFormat="1">
      <c r="A1555" s="142"/>
      <c r="B1555" s="217"/>
      <c r="C1555" s="163"/>
      <c r="D1555" s="164"/>
      <c r="H1555" s="165"/>
      <c r="M1555" s="165"/>
      <c r="N1555" s="165"/>
      <c r="AQ1555" s="158"/>
      <c r="AR1555" s="14"/>
      <c r="AS1555" s="2"/>
      <c r="AT1555" s="2"/>
      <c r="AU1555" s="15"/>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row>
    <row r="1556" spans="1:81" s="140" customFormat="1">
      <c r="A1556" s="142"/>
      <c r="B1556" s="217"/>
      <c r="C1556" s="163"/>
      <c r="D1556" s="164"/>
      <c r="H1556" s="165"/>
      <c r="M1556" s="165"/>
      <c r="N1556" s="165"/>
      <c r="AQ1556" s="158"/>
      <c r="AR1556" s="14"/>
      <c r="AS1556" s="2"/>
      <c r="AT1556" s="2"/>
      <c r="AU1556" s="15"/>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row>
    <row r="1557" spans="1:81" s="140" customFormat="1">
      <c r="A1557" s="142"/>
      <c r="B1557" s="217"/>
      <c r="C1557" s="163"/>
      <c r="D1557" s="164"/>
      <c r="H1557" s="165"/>
      <c r="M1557" s="165"/>
      <c r="N1557" s="165"/>
      <c r="AQ1557" s="158"/>
      <c r="AR1557" s="14"/>
      <c r="AS1557" s="2"/>
      <c r="AT1557" s="2"/>
      <c r="AU1557" s="15"/>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row>
    <row r="1558" spans="1:81" s="140" customFormat="1">
      <c r="A1558" s="142"/>
      <c r="B1558" s="217"/>
      <c r="C1558" s="163"/>
      <c r="D1558" s="164"/>
      <c r="H1558" s="165"/>
      <c r="M1558" s="165"/>
      <c r="N1558" s="165"/>
      <c r="AQ1558" s="158"/>
      <c r="AR1558" s="14"/>
      <c r="AS1558" s="2"/>
      <c r="AT1558" s="2"/>
      <c r="AU1558" s="15"/>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row>
    <row r="1559" spans="1:81" s="140" customFormat="1">
      <c r="A1559" s="142"/>
      <c r="B1559" s="217"/>
      <c r="C1559" s="163"/>
      <c r="D1559" s="164"/>
      <c r="H1559" s="165"/>
      <c r="M1559" s="165"/>
      <c r="N1559" s="165"/>
      <c r="AQ1559" s="158"/>
      <c r="AR1559" s="14"/>
      <c r="AS1559" s="2"/>
      <c r="AT1559" s="2"/>
      <c r="AU1559" s="15"/>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row>
    <row r="1560" spans="1:81" s="140" customFormat="1">
      <c r="A1560" s="142"/>
      <c r="B1560" s="217"/>
      <c r="C1560" s="163"/>
      <c r="D1560" s="164"/>
      <c r="H1560" s="165"/>
      <c r="M1560" s="165"/>
      <c r="N1560" s="165"/>
      <c r="AQ1560" s="158"/>
      <c r="AR1560" s="14"/>
      <c r="AS1560" s="2"/>
      <c r="AT1560" s="2"/>
      <c r="AU1560" s="15"/>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row>
    <row r="1561" spans="1:81" s="140" customFormat="1">
      <c r="A1561" s="142"/>
      <c r="B1561" s="217"/>
      <c r="C1561" s="163"/>
      <c r="D1561" s="164"/>
      <c r="H1561" s="165"/>
      <c r="M1561" s="165"/>
      <c r="N1561" s="165"/>
      <c r="AQ1561" s="158"/>
      <c r="AR1561" s="14"/>
      <c r="AS1561" s="2"/>
      <c r="AT1561" s="2"/>
      <c r="AU1561" s="15"/>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row>
    <row r="1562" spans="1:81" s="140" customFormat="1">
      <c r="A1562" s="142"/>
      <c r="B1562" s="217"/>
      <c r="C1562" s="163"/>
      <c r="D1562" s="164"/>
      <c r="H1562" s="165"/>
      <c r="M1562" s="165"/>
      <c r="N1562" s="165"/>
      <c r="AQ1562" s="158"/>
      <c r="AR1562" s="14"/>
      <c r="AS1562" s="2"/>
      <c r="AT1562" s="2"/>
      <c r="AU1562" s="15"/>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row>
    <row r="1563" spans="1:81" s="140" customFormat="1">
      <c r="A1563" s="142"/>
      <c r="B1563" s="217"/>
      <c r="C1563" s="163"/>
      <c r="D1563" s="164"/>
      <c r="H1563" s="165"/>
      <c r="M1563" s="165"/>
      <c r="N1563" s="165"/>
      <c r="AQ1563" s="158"/>
      <c r="AR1563" s="14"/>
      <c r="AS1563" s="2"/>
      <c r="AT1563" s="2"/>
      <c r="AU1563" s="15"/>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row>
    <row r="1564" spans="1:81" s="140" customFormat="1">
      <c r="A1564" s="142"/>
      <c r="B1564" s="217"/>
      <c r="C1564" s="163"/>
      <c r="D1564" s="164"/>
      <c r="H1564" s="165"/>
      <c r="M1564" s="165"/>
      <c r="N1564" s="165"/>
      <c r="AQ1564" s="158"/>
      <c r="AR1564" s="14"/>
      <c r="AS1564" s="2"/>
      <c r="AT1564" s="2"/>
      <c r="AU1564" s="15"/>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row>
    <row r="1565" spans="1:81" s="140" customFormat="1">
      <c r="A1565" s="142"/>
      <c r="B1565" s="217"/>
      <c r="C1565" s="163"/>
      <c r="D1565" s="164"/>
      <c r="H1565" s="165"/>
      <c r="M1565" s="165"/>
      <c r="N1565" s="165"/>
      <c r="AQ1565" s="158"/>
      <c r="AR1565" s="14"/>
      <c r="AS1565" s="2"/>
      <c r="AT1565" s="2"/>
      <c r="AU1565" s="15"/>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row>
    <row r="1566" spans="1:81" s="140" customFormat="1">
      <c r="A1566" s="142"/>
      <c r="B1566" s="217"/>
      <c r="C1566" s="163"/>
      <c r="D1566" s="164"/>
      <c r="H1566" s="165"/>
      <c r="M1566" s="165"/>
      <c r="N1566" s="165"/>
      <c r="AQ1566" s="158"/>
      <c r="AR1566" s="14"/>
      <c r="AS1566" s="2"/>
      <c r="AT1566" s="2"/>
      <c r="AU1566" s="15"/>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row>
    <row r="1567" spans="1:81" s="140" customFormat="1">
      <c r="A1567" s="142"/>
      <c r="B1567" s="217"/>
      <c r="C1567" s="163"/>
      <c r="D1567" s="164"/>
      <c r="H1567" s="165"/>
      <c r="M1567" s="165"/>
      <c r="N1567" s="165"/>
      <c r="AQ1567" s="158"/>
      <c r="AR1567" s="14"/>
      <c r="AS1567" s="2"/>
      <c r="AT1567" s="2"/>
      <c r="AU1567" s="15"/>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row>
    <row r="1568" spans="1:81" s="140" customFormat="1">
      <c r="A1568" s="142"/>
      <c r="B1568" s="217"/>
      <c r="C1568" s="163"/>
      <c r="D1568" s="164"/>
      <c r="H1568" s="165"/>
      <c r="M1568" s="165"/>
      <c r="N1568" s="165"/>
      <c r="AQ1568" s="158"/>
      <c r="AR1568" s="14"/>
      <c r="AS1568" s="2"/>
      <c r="AT1568" s="2"/>
      <c r="AU1568" s="15"/>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row>
    <row r="1569" spans="1:81" s="140" customFormat="1">
      <c r="A1569" s="142"/>
      <c r="B1569" s="217"/>
      <c r="C1569" s="163"/>
      <c r="D1569" s="164"/>
      <c r="H1569" s="165"/>
      <c r="M1569" s="165"/>
      <c r="N1569" s="165"/>
      <c r="AQ1569" s="158"/>
      <c r="AR1569" s="14"/>
      <c r="AS1569" s="2"/>
      <c r="AT1569" s="2"/>
      <c r="AU1569" s="15"/>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row>
    <row r="1570" spans="1:81" s="140" customFormat="1">
      <c r="A1570" s="142"/>
      <c r="B1570" s="217"/>
      <c r="C1570" s="163"/>
      <c r="D1570" s="164"/>
      <c r="H1570" s="165"/>
      <c r="M1570" s="165"/>
      <c r="N1570" s="165"/>
      <c r="AQ1570" s="158"/>
      <c r="AR1570" s="14"/>
      <c r="AS1570" s="2"/>
      <c r="AT1570" s="2"/>
      <c r="AU1570" s="15"/>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row>
    <row r="1571" spans="1:81" s="140" customFormat="1">
      <c r="A1571" s="142"/>
      <c r="B1571" s="217"/>
      <c r="C1571" s="163"/>
      <c r="D1571" s="164"/>
      <c r="H1571" s="165"/>
      <c r="M1571" s="165"/>
      <c r="N1571" s="165"/>
      <c r="AQ1571" s="158"/>
      <c r="AR1571" s="14"/>
      <c r="AS1571" s="2"/>
      <c r="AT1571" s="2"/>
      <c r="AU1571" s="15"/>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row>
    <row r="1572" spans="1:81" s="140" customFormat="1">
      <c r="A1572" s="142"/>
      <c r="B1572" s="217"/>
      <c r="C1572" s="163"/>
      <c r="D1572" s="164"/>
      <c r="H1572" s="165"/>
      <c r="M1572" s="165"/>
      <c r="N1572" s="165"/>
      <c r="AQ1572" s="158"/>
      <c r="AR1572" s="14"/>
      <c r="AS1572" s="2"/>
      <c r="AT1572" s="2"/>
      <c r="AU1572" s="15"/>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row>
    <row r="1573" spans="1:81" s="140" customFormat="1">
      <c r="A1573" s="142"/>
      <c r="B1573" s="217"/>
      <c r="C1573" s="163"/>
      <c r="D1573" s="164"/>
      <c r="H1573" s="165"/>
      <c r="M1573" s="165"/>
      <c r="N1573" s="165"/>
      <c r="AQ1573" s="158"/>
      <c r="AR1573" s="14"/>
      <c r="AS1573" s="2"/>
      <c r="AT1573" s="2"/>
      <c r="AU1573" s="15"/>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row>
    <row r="1574" spans="1:81" s="140" customFormat="1">
      <c r="A1574" s="142"/>
      <c r="B1574" s="217"/>
      <c r="C1574" s="163"/>
      <c r="D1574" s="164"/>
      <c r="H1574" s="165"/>
      <c r="M1574" s="165"/>
      <c r="N1574" s="165"/>
      <c r="AQ1574" s="158"/>
      <c r="AR1574" s="14"/>
      <c r="AS1574" s="2"/>
      <c r="AT1574" s="2"/>
      <c r="AU1574" s="15"/>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row>
    <row r="1575" spans="1:81" s="140" customFormat="1">
      <c r="A1575" s="142"/>
      <c r="B1575" s="217"/>
      <c r="C1575" s="163"/>
      <c r="D1575" s="164"/>
      <c r="H1575" s="165"/>
      <c r="M1575" s="165"/>
      <c r="N1575" s="165"/>
      <c r="AQ1575" s="158"/>
      <c r="AR1575" s="14"/>
      <c r="AS1575" s="2"/>
      <c r="AT1575" s="2"/>
      <c r="AU1575" s="15"/>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row>
    <row r="1576" spans="1:81" s="140" customFormat="1">
      <c r="A1576" s="142"/>
      <c r="B1576" s="217"/>
      <c r="C1576" s="163"/>
      <c r="D1576" s="164"/>
      <c r="H1576" s="165"/>
      <c r="M1576" s="165"/>
      <c r="N1576" s="165"/>
      <c r="AQ1576" s="158"/>
      <c r="AR1576" s="14"/>
      <c r="AS1576" s="2"/>
      <c r="AT1576" s="2"/>
      <c r="AU1576" s="15"/>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row>
    <row r="1577" spans="1:81" s="140" customFormat="1">
      <c r="A1577" s="142"/>
      <c r="B1577" s="217"/>
      <c r="C1577" s="163"/>
      <c r="D1577" s="164"/>
      <c r="H1577" s="165"/>
      <c r="M1577" s="165"/>
      <c r="N1577" s="165"/>
      <c r="AQ1577" s="158"/>
      <c r="AR1577" s="14"/>
      <c r="AS1577" s="2"/>
      <c r="AT1577" s="2"/>
      <c r="AU1577" s="15"/>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row>
    <row r="1578" spans="1:81" s="140" customFormat="1">
      <c r="A1578" s="142"/>
      <c r="B1578" s="217"/>
      <c r="C1578" s="163"/>
      <c r="D1578" s="164"/>
      <c r="H1578" s="165"/>
      <c r="M1578" s="165"/>
      <c r="N1578" s="165"/>
      <c r="AQ1578" s="158"/>
      <c r="AR1578" s="14"/>
      <c r="AS1578" s="2"/>
      <c r="AT1578" s="2"/>
      <c r="AU1578" s="15"/>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row>
    <row r="1579" spans="1:81" s="140" customFormat="1">
      <c r="A1579" s="142"/>
      <c r="B1579" s="217"/>
      <c r="C1579" s="163"/>
      <c r="D1579" s="164"/>
      <c r="H1579" s="165"/>
      <c r="M1579" s="165"/>
      <c r="N1579" s="165"/>
      <c r="AQ1579" s="158"/>
      <c r="AR1579" s="14"/>
      <c r="AS1579" s="2"/>
      <c r="AT1579" s="2"/>
      <c r="AU1579" s="15"/>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row>
    <row r="1580" spans="1:81" s="140" customFormat="1">
      <c r="A1580" s="142"/>
      <c r="B1580" s="217"/>
      <c r="C1580" s="163"/>
      <c r="D1580" s="164"/>
      <c r="H1580" s="165"/>
      <c r="M1580" s="165"/>
      <c r="N1580" s="165"/>
      <c r="AQ1580" s="158"/>
      <c r="AR1580" s="14"/>
      <c r="AS1580" s="2"/>
      <c r="AT1580" s="2"/>
      <c r="AU1580" s="15"/>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row>
    <row r="1581" spans="1:81" s="140" customFormat="1">
      <c r="A1581" s="142"/>
      <c r="B1581" s="217"/>
      <c r="C1581" s="163"/>
      <c r="D1581" s="164"/>
      <c r="H1581" s="165"/>
      <c r="M1581" s="165"/>
      <c r="N1581" s="165"/>
      <c r="AQ1581" s="158"/>
      <c r="AR1581" s="14"/>
      <c r="AS1581" s="2"/>
      <c r="AT1581" s="2"/>
      <c r="AU1581" s="15"/>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row>
    <row r="1582" spans="1:81" s="140" customFormat="1">
      <c r="A1582" s="142"/>
      <c r="B1582" s="217"/>
      <c r="C1582" s="163"/>
      <c r="D1582" s="164"/>
      <c r="H1582" s="165"/>
      <c r="M1582" s="165"/>
      <c r="N1582" s="165"/>
      <c r="AQ1582" s="158"/>
      <c r="AR1582" s="14"/>
      <c r="AS1582" s="2"/>
      <c r="AT1582" s="2"/>
      <c r="AU1582" s="15"/>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row>
    <row r="1583" spans="1:81" s="140" customFormat="1">
      <c r="A1583" s="142"/>
      <c r="B1583" s="217"/>
      <c r="C1583" s="163"/>
      <c r="D1583" s="164"/>
      <c r="H1583" s="165"/>
      <c r="M1583" s="165"/>
      <c r="N1583" s="165"/>
      <c r="AQ1583" s="158"/>
      <c r="AR1583" s="14"/>
      <c r="AS1583" s="2"/>
      <c r="AT1583" s="2"/>
      <c r="AU1583" s="15"/>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row>
    <row r="1584" spans="1:81" s="140" customFormat="1">
      <c r="A1584" s="142"/>
      <c r="B1584" s="217"/>
      <c r="C1584" s="163"/>
      <c r="D1584" s="164"/>
      <c r="H1584" s="165"/>
      <c r="M1584" s="165"/>
      <c r="N1584" s="165"/>
      <c r="AQ1584" s="158"/>
      <c r="AR1584" s="14"/>
      <c r="AS1584" s="2"/>
      <c r="AT1584" s="2"/>
      <c r="AU1584" s="15"/>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row>
    <row r="1585" spans="1:81" s="140" customFormat="1">
      <c r="A1585" s="142"/>
      <c r="B1585" s="217"/>
      <c r="C1585" s="163"/>
      <c r="D1585" s="164"/>
      <c r="H1585" s="165"/>
      <c r="M1585" s="165"/>
      <c r="N1585" s="165"/>
      <c r="AQ1585" s="158"/>
      <c r="AR1585" s="14"/>
      <c r="AS1585" s="2"/>
      <c r="AT1585" s="2"/>
      <c r="AU1585" s="15"/>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row>
    <row r="1586" spans="1:81" s="140" customFormat="1">
      <c r="A1586" s="142"/>
      <c r="B1586" s="217"/>
      <c r="C1586" s="163"/>
      <c r="D1586" s="164"/>
      <c r="H1586" s="165"/>
      <c r="M1586" s="165"/>
      <c r="N1586" s="165"/>
      <c r="AQ1586" s="158"/>
      <c r="AR1586" s="14"/>
      <c r="AS1586" s="2"/>
      <c r="AT1586" s="2"/>
      <c r="AU1586" s="15"/>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row>
    <row r="1587" spans="1:81" s="140" customFormat="1">
      <c r="A1587" s="142"/>
      <c r="B1587" s="217"/>
      <c r="C1587" s="163"/>
      <c r="D1587" s="164"/>
      <c r="H1587" s="165"/>
      <c r="M1587" s="165"/>
      <c r="N1587" s="165"/>
      <c r="AQ1587" s="158"/>
      <c r="AR1587" s="14"/>
      <c r="AS1587" s="2"/>
      <c r="AT1587" s="2"/>
      <c r="AU1587" s="15"/>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row>
    <row r="1588" spans="1:81" s="140" customFormat="1">
      <c r="A1588" s="142"/>
      <c r="B1588" s="217"/>
      <c r="C1588" s="163"/>
      <c r="D1588" s="164"/>
      <c r="H1588" s="165"/>
      <c r="M1588" s="165"/>
      <c r="N1588" s="165"/>
      <c r="AQ1588" s="158"/>
      <c r="AR1588" s="14"/>
      <c r="AS1588" s="2"/>
      <c r="AT1588" s="2"/>
      <c r="AU1588" s="15"/>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row>
    <row r="1589" spans="1:81" s="140" customFormat="1">
      <c r="A1589" s="142"/>
      <c r="B1589" s="217"/>
      <c r="C1589" s="163"/>
      <c r="D1589" s="164"/>
      <c r="H1589" s="165"/>
      <c r="M1589" s="165"/>
      <c r="N1589" s="165"/>
      <c r="AQ1589" s="158"/>
      <c r="AR1589" s="14"/>
      <c r="AS1589" s="2"/>
      <c r="AT1589" s="2"/>
      <c r="AU1589" s="15"/>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row>
    <row r="1590" spans="1:81" s="140" customFormat="1">
      <c r="A1590" s="142"/>
      <c r="B1590" s="217"/>
      <c r="C1590" s="163"/>
      <c r="D1590" s="164"/>
      <c r="H1590" s="165"/>
      <c r="M1590" s="165"/>
      <c r="N1590" s="165"/>
      <c r="AQ1590" s="158"/>
      <c r="AR1590" s="14"/>
      <c r="AS1590" s="2"/>
      <c r="AT1590" s="2"/>
      <c r="AU1590" s="15"/>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row>
    <row r="1591" spans="1:81" s="140" customFormat="1">
      <c r="A1591" s="142"/>
      <c r="B1591" s="217"/>
      <c r="C1591" s="163"/>
      <c r="D1591" s="164"/>
      <c r="H1591" s="165"/>
      <c r="M1591" s="165"/>
      <c r="N1591" s="165"/>
      <c r="AQ1591" s="158"/>
      <c r="AR1591" s="14"/>
      <c r="AS1591" s="2"/>
      <c r="AT1591" s="2"/>
      <c r="AU1591" s="15"/>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row>
    <row r="1592" spans="1:81" s="140" customFormat="1">
      <c r="A1592" s="142"/>
      <c r="B1592" s="217"/>
      <c r="C1592" s="163"/>
      <c r="D1592" s="164"/>
      <c r="H1592" s="165"/>
      <c r="M1592" s="165"/>
      <c r="N1592" s="165"/>
      <c r="AQ1592" s="158"/>
      <c r="AR1592" s="14"/>
      <c r="AS1592" s="2"/>
      <c r="AT1592" s="2"/>
      <c r="AU1592" s="15"/>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row>
    <row r="1593" spans="1:81" s="140" customFormat="1">
      <c r="A1593" s="142"/>
      <c r="B1593" s="217"/>
      <c r="C1593" s="163"/>
      <c r="D1593" s="164"/>
      <c r="H1593" s="165"/>
      <c r="M1593" s="165"/>
      <c r="N1593" s="165"/>
      <c r="AQ1593" s="158"/>
      <c r="AR1593" s="14"/>
      <c r="AS1593" s="2"/>
      <c r="AT1593" s="2"/>
      <c r="AU1593" s="15"/>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row>
    <row r="1594" spans="1:81" s="140" customFormat="1">
      <c r="A1594" s="142"/>
      <c r="B1594" s="217"/>
      <c r="C1594" s="163"/>
      <c r="D1594" s="164"/>
      <c r="H1594" s="165"/>
      <c r="M1594" s="165"/>
      <c r="N1594" s="165"/>
      <c r="AQ1594" s="158"/>
      <c r="AR1594" s="14"/>
      <c r="AS1594" s="2"/>
      <c r="AT1594" s="2"/>
      <c r="AU1594" s="15"/>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row>
    <row r="1595" spans="1:81" s="140" customFormat="1">
      <c r="A1595" s="142"/>
      <c r="B1595" s="217"/>
      <c r="C1595" s="163"/>
      <c r="D1595" s="164"/>
      <c r="H1595" s="165"/>
      <c r="M1595" s="165"/>
      <c r="N1595" s="165"/>
      <c r="AQ1595" s="158"/>
      <c r="AR1595" s="14"/>
      <c r="AS1595" s="2"/>
      <c r="AT1595" s="2"/>
      <c r="AU1595" s="15"/>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row>
    <row r="1596" spans="1:81" s="140" customFormat="1">
      <c r="A1596" s="142"/>
      <c r="B1596" s="217"/>
      <c r="C1596" s="163"/>
      <c r="D1596" s="164"/>
      <c r="H1596" s="165"/>
      <c r="M1596" s="165"/>
      <c r="N1596" s="165"/>
      <c r="AQ1596" s="158"/>
      <c r="AR1596" s="14"/>
      <c r="AS1596" s="2"/>
      <c r="AT1596" s="2"/>
      <c r="AU1596" s="15"/>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row>
    <row r="1597" spans="1:81" s="140" customFormat="1">
      <c r="A1597" s="142"/>
      <c r="B1597" s="217"/>
      <c r="C1597" s="163"/>
      <c r="D1597" s="164"/>
      <c r="H1597" s="165"/>
      <c r="M1597" s="165"/>
      <c r="N1597" s="165"/>
      <c r="AQ1597" s="158"/>
      <c r="AR1597" s="14"/>
      <c r="AS1597" s="2"/>
      <c r="AT1597" s="2"/>
      <c r="AU1597" s="15"/>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row>
    <row r="1598" spans="1:81" s="140" customFormat="1">
      <c r="A1598" s="142"/>
      <c r="B1598" s="217"/>
      <c r="C1598" s="163"/>
      <c r="D1598" s="164"/>
      <c r="H1598" s="165"/>
      <c r="M1598" s="165"/>
      <c r="N1598" s="165"/>
      <c r="AQ1598" s="158"/>
      <c r="AR1598" s="14"/>
      <c r="AS1598" s="2"/>
      <c r="AT1598" s="2"/>
      <c r="AU1598" s="15"/>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row>
    <row r="1599" spans="1:81" s="140" customFormat="1">
      <c r="A1599" s="142"/>
      <c r="B1599" s="217"/>
      <c r="C1599" s="163"/>
      <c r="D1599" s="164"/>
      <c r="H1599" s="165"/>
      <c r="M1599" s="165"/>
      <c r="N1599" s="165"/>
      <c r="AQ1599" s="158"/>
      <c r="AR1599" s="14"/>
      <c r="AS1599" s="2"/>
      <c r="AT1599" s="2"/>
      <c r="AU1599" s="15"/>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row>
    <row r="1600" spans="1:81" s="140" customFormat="1">
      <c r="A1600" s="142"/>
      <c r="B1600" s="217"/>
      <c r="C1600" s="163"/>
      <c r="D1600" s="164"/>
      <c r="H1600" s="165"/>
      <c r="M1600" s="165"/>
      <c r="N1600" s="165"/>
      <c r="AQ1600" s="158"/>
      <c r="AR1600" s="14"/>
      <c r="AS1600" s="2"/>
      <c r="AT1600" s="2"/>
      <c r="AU1600" s="15"/>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row>
    <row r="1601" spans="1:81" s="140" customFormat="1">
      <c r="A1601" s="142"/>
      <c r="B1601" s="217"/>
      <c r="C1601" s="163"/>
      <c r="D1601" s="164"/>
      <c r="H1601" s="165"/>
      <c r="M1601" s="165"/>
      <c r="N1601" s="165"/>
      <c r="AQ1601" s="158"/>
      <c r="AR1601" s="14"/>
      <c r="AS1601" s="2"/>
      <c r="AT1601" s="2"/>
      <c r="AU1601" s="15"/>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row>
    <row r="1602" spans="1:81" s="140" customFormat="1">
      <c r="A1602" s="142"/>
      <c r="B1602" s="217"/>
      <c r="C1602" s="163"/>
      <c r="D1602" s="164"/>
      <c r="H1602" s="165"/>
      <c r="M1602" s="165"/>
      <c r="N1602" s="165"/>
      <c r="AQ1602" s="158"/>
      <c r="AR1602" s="14"/>
      <c r="AS1602" s="2"/>
      <c r="AT1602" s="2"/>
      <c r="AU1602" s="15"/>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row>
    <row r="1603" spans="1:81" s="140" customFormat="1">
      <c r="A1603" s="142"/>
      <c r="B1603" s="217"/>
      <c r="C1603" s="163"/>
      <c r="D1603" s="164"/>
      <c r="H1603" s="165"/>
      <c r="M1603" s="165"/>
      <c r="N1603" s="165"/>
      <c r="AQ1603" s="158"/>
      <c r="AR1603" s="14"/>
      <c r="AS1603" s="2"/>
      <c r="AT1603" s="2"/>
      <c r="AU1603" s="15"/>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row>
    <row r="1604" spans="1:81" s="140" customFormat="1">
      <c r="A1604" s="142"/>
      <c r="B1604" s="217"/>
      <c r="C1604" s="163"/>
      <c r="D1604" s="164"/>
      <c r="H1604" s="165"/>
      <c r="M1604" s="165"/>
      <c r="N1604" s="165"/>
      <c r="AQ1604" s="158"/>
      <c r="AR1604" s="14"/>
      <c r="AS1604" s="2"/>
      <c r="AT1604" s="2"/>
      <c r="AU1604" s="15"/>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row>
    <row r="1605" spans="1:81" s="140" customFormat="1">
      <c r="A1605" s="142"/>
      <c r="B1605" s="217"/>
      <c r="C1605" s="163"/>
      <c r="D1605" s="164"/>
      <c r="H1605" s="165"/>
      <c r="M1605" s="165"/>
      <c r="N1605" s="165"/>
      <c r="AQ1605" s="158"/>
      <c r="AR1605" s="14"/>
      <c r="AS1605" s="2"/>
      <c r="AT1605" s="2"/>
      <c r="AU1605" s="15"/>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row>
    <row r="1606" spans="1:81" s="140" customFormat="1">
      <c r="A1606" s="142"/>
      <c r="B1606" s="217"/>
      <c r="C1606" s="163"/>
      <c r="D1606" s="164"/>
      <c r="H1606" s="165"/>
      <c r="M1606" s="165"/>
      <c r="N1606" s="165"/>
      <c r="AQ1606" s="158"/>
      <c r="AR1606" s="14"/>
      <c r="AS1606" s="2"/>
      <c r="AT1606" s="2"/>
      <c r="AU1606" s="15"/>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row>
    <row r="1607" spans="1:81" s="140" customFormat="1">
      <c r="A1607" s="142"/>
      <c r="B1607" s="217"/>
      <c r="C1607" s="163"/>
      <c r="D1607" s="164"/>
      <c r="H1607" s="165"/>
      <c r="M1607" s="165"/>
      <c r="N1607" s="165"/>
      <c r="AQ1607" s="158"/>
      <c r="AR1607" s="14"/>
      <c r="AS1607" s="2"/>
      <c r="AT1607" s="2"/>
      <c r="AU1607" s="15"/>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row>
    <row r="1608" spans="1:81" s="140" customFormat="1">
      <c r="A1608" s="142"/>
      <c r="B1608" s="217"/>
      <c r="C1608" s="163"/>
      <c r="D1608" s="164"/>
      <c r="H1608" s="165"/>
      <c r="M1608" s="165"/>
      <c r="N1608" s="165"/>
      <c r="AQ1608" s="158"/>
      <c r="AR1608" s="14"/>
      <c r="AS1608" s="2"/>
      <c r="AT1608" s="2"/>
      <c r="AU1608" s="15"/>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row>
    <row r="1609" spans="1:81" s="140" customFormat="1">
      <c r="A1609" s="142"/>
      <c r="B1609" s="217"/>
      <c r="C1609" s="163"/>
      <c r="D1609" s="164"/>
      <c r="H1609" s="165"/>
      <c r="M1609" s="165"/>
      <c r="N1609" s="165"/>
      <c r="AQ1609" s="158"/>
      <c r="AR1609" s="14"/>
      <c r="AS1609" s="2"/>
      <c r="AT1609" s="2"/>
      <c r="AU1609" s="15"/>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row>
    <row r="1610" spans="1:81" s="140" customFormat="1">
      <c r="A1610" s="142"/>
      <c r="B1610" s="217"/>
      <c r="C1610" s="163"/>
      <c r="D1610" s="164"/>
      <c r="H1610" s="165"/>
      <c r="M1610" s="165"/>
      <c r="N1610" s="165"/>
      <c r="AQ1610" s="158"/>
      <c r="AR1610" s="14"/>
      <c r="AS1610" s="2"/>
      <c r="AT1610" s="2"/>
      <c r="AU1610" s="15"/>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row>
    <row r="1611" spans="1:81" s="140" customFormat="1">
      <c r="A1611" s="142"/>
      <c r="B1611" s="217"/>
      <c r="C1611" s="163"/>
      <c r="D1611" s="164"/>
      <c r="H1611" s="165"/>
      <c r="M1611" s="165"/>
      <c r="N1611" s="165"/>
      <c r="AQ1611" s="158"/>
      <c r="AR1611" s="14"/>
      <c r="AS1611" s="2"/>
      <c r="AT1611" s="2"/>
      <c r="AU1611" s="15"/>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row>
    <row r="1612" spans="1:81" s="140" customFormat="1">
      <c r="A1612" s="142"/>
      <c r="B1612" s="217"/>
      <c r="C1612" s="163"/>
      <c r="D1612" s="164"/>
      <c r="H1612" s="165"/>
      <c r="M1612" s="165"/>
      <c r="N1612" s="165"/>
      <c r="AQ1612" s="158"/>
      <c r="AR1612" s="14"/>
      <c r="AS1612" s="2"/>
      <c r="AT1612" s="2"/>
      <c r="AU1612" s="15"/>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row>
    <row r="1613" spans="1:81" s="140" customFormat="1">
      <c r="A1613" s="142"/>
      <c r="B1613" s="217"/>
      <c r="C1613" s="163"/>
      <c r="D1613" s="164"/>
      <c r="H1613" s="165"/>
      <c r="M1613" s="165"/>
      <c r="N1613" s="165"/>
      <c r="AQ1613" s="158"/>
      <c r="AR1613" s="14"/>
      <c r="AS1613" s="2"/>
      <c r="AT1613" s="2"/>
      <c r="AU1613" s="15"/>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row>
    <row r="1614" spans="1:81" s="140" customFormat="1">
      <c r="A1614" s="142"/>
      <c r="B1614" s="217"/>
      <c r="C1614" s="163"/>
      <c r="D1614" s="164"/>
      <c r="H1614" s="165"/>
      <c r="M1614" s="165"/>
      <c r="N1614" s="165"/>
      <c r="AQ1614" s="158"/>
      <c r="AR1614" s="14"/>
      <c r="AS1614" s="2"/>
      <c r="AT1614" s="2"/>
      <c r="AU1614" s="15"/>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row>
    <row r="1615" spans="1:81" s="140" customFormat="1">
      <c r="A1615" s="142"/>
      <c r="B1615" s="217"/>
      <c r="C1615" s="163"/>
      <c r="D1615" s="164"/>
      <c r="H1615" s="165"/>
      <c r="M1615" s="165"/>
      <c r="N1615" s="165"/>
      <c r="AQ1615" s="158"/>
      <c r="AR1615" s="14"/>
      <c r="AS1615" s="2"/>
      <c r="AT1615" s="2"/>
      <c r="AU1615" s="15"/>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row>
    <row r="1616" spans="1:81" s="140" customFormat="1">
      <c r="A1616" s="142"/>
      <c r="B1616" s="217"/>
      <c r="C1616" s="163"/>
      <c r="D1616" s="164"/>
      <c r="H1616" s="165"/>
      <c r="M1616" s="165"/>
      <c r="N1616" s="165"/>
      <c r="AQ1616" s="158"/>
      <c r="AR1616" s="14"/>
      <c r="AS1616" s="2"/>
      <c r="AT1616" s="2"/>
      <c r="AU1616" s="15"/>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row>
    <row r="1617" spans="1:81" s="140" customFormat="1">
      <c r="A1617" s="142"/>
      <c r="B1617" s="217"/>
      <c r="C1617" s="163"/>
      <c r="D1617" s="164"/>
      <c r="H1617" s="165"/>
      <c r="M1617" s="165"/>
      <c r="N1617" s="165"/>
      <c r="AQ1617" s="158"/>
      <c r="AR1617" s="14"/>
      <c r="AS1617" s="2"/>
      <c r="AT1617" s="2"/>
      <c r="AU1617" s="15"/>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row>
    <row r="1618" spans="1:81" s="140" customFormat="1">
      <c r="A1618" s="142"/>
      <c r="B1618" s="217"/>
      <c r="C1618" s="163"/>
      <c r="D1618" s="164"/>
      <c r="H1618" s="165"/>
      <c r="M1618" s="165"/>
      <c r="N1618" s="165"/>
      <c r="AQ1618" s="158"/>
      <c r="AR1618" s="14"/>
      <c r="AS1618" s="2"/>
      <c r="AT1618" s="2"/>
      <c r="AU1618" s="15"/>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row>
    <row r="1619" spans="1:81" s="140" customFormat="1">
      <c r="A1619" s="142"/>
      <c r="B1619" s="217"/>
      <c r="C1619" s="163"/>
      <c r="D1619" s="164"/>
      <c r="H1619" s="165"/>
      <c r="M1619" s="165"/>
      <c r="N1619" s="165"/>
      <c r="AQ1619" s="158"/>
      <c r="AR1619" s="14"/>
      <c r="AS1619" s="2"/>
      <c r="AT1619" s="2"/>
      <c r="AU1619" s="15"/>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row>
    <row r="1620" spans="1:81" s="140" customFormat="1">
      <c r="A1620" s="142"/>
      <c r="B1620" s="217"/>
      <c r="C1620" s="163"/>
      <c r="D1620" s="164"/>
      <c r="H1620" s="165"/>
      <c r="M1620" s="165"/>
      <c r="N1620" s="165"/>
      <c r="AQ1620" s="158"/>
      <c r="AR1620" s="14"/>
      <c r="AS1620" s="2"/>
      <c r="AT1620" s="2"/>
      <c r="AU1620" s="15"/>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row>
    <row r="1621" spans="1:81" s="140" customFormat="1">
      <c r="A1621" s="142"/>
      <c r="B1621" s="217"/>
      <c r="C1621" s="163"/>
      <c r="D1621" s="164"/>
      <c r="H1621" s="165"/>
      <c r="M1621" s="165"/>
      <c r="N1621" s="165"/>
      <c r="AQ1621" s="158"/>
      <c r="AR1621" s="14"/>
      <c r="AS1621" s="2"/>
      <c r="AT1621" s="2"/>
      <c r="AU1621" s="15"/>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row>
    <row r="1622" spans="1:81" s="140" customFormat="1">
      <c r="A1622" s="142"/>
      <c r="B1622" s="217"/>
      <c r="C1622" s="163"/>
      <c r="D1622" s="164"/>
      <c r="H1622" s="165"/>
      <c r="M1622" s="165"/>
      <c r="N1622" s="165"/>
      <c r="AQ1622" s="158"/>
      <c r="AR1622" s="14"/>
      <c r="AS1622" s="2"/>
      <c r="AT1622" s="2"/>
      <c r="AU1622" s="15"/>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row>
    <row r="1623" spans="1:81" s="140" customFormat="1">
      <c r="A1623" s="142"/>
      <c r="B1623" s="217"/>
      <c r="C1623" s="163"/>
      <c r="D1623" s="164"/>
      <c r="H1623" s="165"/>
      <c r="M1623" s="165"/>
      <c r="N1623" s="165"/>
      <c r="AQ1623" s="158"/>
      <c r="AR1623" s="14"/>
      <c r="AS1623" s="2"/>
      <c r="AT1623" s="2"/>
      <c r="AU1623" s="15"/>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row>
    <row r="1624" spans="1:81" s="140" customFormat="1">
      <c r="A1624" s="142"/>
      <c r="B1624" s="217"/>
      <c r="C1624" s="163"/>
      <c r="D1624" s="164"/>
      <c r="H1624" s="165"/>
      <c r="M1624" s="165"/>
      <c r="N1624" s="165"/>
      <c r="AQ1624" s="158"/>
      <c r="AR1624" s="14"/>
      <c r="AS1624" s="2"/>
      <c r="AT1624" s="2"/>
      <c r="AU1624" s="15"/>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row>
    <row r="1625" spans="1:81" s="140" customFormat="1">
      <c r="A1625" s="142"/>
      <c r="B1625" s="217"/>
      <c r="C1625" s="163"/>
      <c r="D1625" s="164"/>
      <c r="H1625" s="165"/>
      <c r="M1625" s="165"/>
      <c r="N1625" s="165"/>
      <c r="AQ1625" s="158"/>
      <c r="AR1625" s="14"/>
      <c r="AS1625" s="2"/>
      <c r="AT1625" s="2"/>
      <c r="AU1625" s="15"/>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row>
    <row r="1626" spans="1:81" s="140" customFormat="1">
      <c r="A1626" s="142"/>
      <c r="B1626" s="217"/>
      <c r="C1626" s="163"/>
      <c r="D1626" s="164"/>
      <c r="H1626" s="165"/>
      <c r="M1626" s="165"/>
      <c r="N1626" s="165"/>
      <c r="AQ1626" s="158"/>
      <c r="AR1626" s="14"/>
      <c r="AS1626" s="2"/>
      <c r="AT1626" s="2"/>
      <c r="AU1626" s="15"/>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row>
    <row r="1627" spans="1:81" s="140" customFormat="1">
      <c r="A1627" s="142"/>
      <c r="B1627" s="217"/>
      <c r="C1627" s="163"/>
      <c r="D1627" s="164"/>
      <c r="H1627" s="165"/>
      <c r="M1627" s="165"/>
      <c r="N1627" s="165"/>
      <c r="AQ1627" s="158"/>
      <c r="AR1627" s="14"/>
      <c r="AS1627" s="2"/>
      <c r="AT1627" s="2"/>
      <c r="AU1627" s="15"/>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row>
    <row r="1628" spans="1:81" s="140" customFormat="1">
      <c r="A1628" s="142"/>
      <c r="B1628" s="217"/>
      <c r="C1628" s="163"/>
      <c r="D1628" s="164"/>
      <c r="H1628" s="165"/>
      <c r="M1628" s="165"/>
      <c r="N1628" s="165"/>
      <c r="AQ1628" s="158"/>
      <c r="AR1628" s="14"/>
      <c r="AS1628" s="2"/>
      <c r="AT1628" s="2"/>
      <c r="AU1628" s="15"/>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row>
    <row r="1629" spans="1:81" s="140" customFormat="1">
      <c r="A1629" s="142"/>
      <c r="B1629" s="217"/>
      <c r="C1629" s="163"/>
      <c r="D1629" s="164"/>
      <c r="H1629" s="165"/>
      <c r="M1629" s="165"/>
      <c r="N1629" s="165"/>
      <c r="AQ1629" s="158"/>
      <c r="AR1629" s="14"/>
      <c r="AS1629" s="2"/>
      <c r="AT1629" s="2"/>
      <c r="AU1629" s="15"/>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row>
    <row r="1630" spans="1:81" s="140" customFormat="1">
      <c r="A1630" s="142"/>
      <c r="B1630" s="217"/>
      <c r="C1630" s="163"/>
      <c r="D1630" s="164"/>
      <c r="H1630" s="165"/>
      <c r="M1630" s="165"/>
      <c r="N1630" s="165"/>
      <c r="AQ1630" s="158"/>
      <c r="AR1630" s="14"/>
      <c r="AS1630" s="2"/>
      <c r="AT1630" s="2"/>
      <c r="AU1630" s="15"/>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row>
    <row r="1631" spans="1:81" s="140" customFormat="1">
      <c r="A1631" s="142"/>
      <c r="B1631" s="217"/>
      <c r="C1631" s="163"/>
      <c r="D1631" s="164"/>
      <c r="H1631" s="165"/>
      <c r="M1631" s="165"/>
      <c r="N1631" s="165"/>
      <c r="AQ1631" s="158"/>
      <c r="AR1631" s="14"/>
      <c r="AS1631" s="2"/>
      <c r="AT1631" s="2"/>
      <c r="AU1631" s="15"/>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row>
    <row r="1632" spans="1:81" s="140" customFormat="1">
      <c r="A1632" s="142"/>
      <c r="B1632" s="217"/>
      <c r="C1632" s="163"/>
      <c r="D1632" s="164"/>
      <c r="H1632" s="165"/>
      <c r="M1632" s="165"/>
      <c r="N1632" s="165"/>
      <c r="AQ1632" s="158"/>
      <c r="AR1632" s="14"/>
      <c r="AS1632" s="2"/>
      <c r="AT1632" s="2"/>
      <c r="AU1632" s="15"/>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row>
    <row r="1633" spans="1:81" s="140" customFormat="1">
      <c r="A1633" s="142"/>
      <c r="B1633" s="217"/>
      <c r="C1633" s="163"/>
      <c r="D1633" s="164"/>
      <c r="H1633" s="165"/>
      <c r="M1633" s="165"/>
      <c r="N1633" s="165"/>
      <c r="AQ1633" s="158"/>
      <c r="AR1633" s="14"/>
      <c r="AS1633" s="2"/>
      <c r="AT1633" s="2"/>
      <c r="AU1633" s="15"/>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row>
    <row r="1634" spans="1:81" s="140" customFormat="1">
      <c r="A1634" s="142"/>
      <c r="B1634" s="217"/>
      <c r="C1634" s="163"/>
      <c r="D1634" s="164"/>
      <c r="H1634" s="165"/>
      <c r="M1634" s="165"/>
      <c r="N1634" s="165"/>
      <c r="AQ1634" s="158"/>
      <c r="AR1634" s="14"/>
      <c r="AS1634" s="2"/>
      <c r="AT1634" s="2"/>
      <c r="AU1634" s="15"/>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row>
    <row r="1635" spans="1:81" s="140" customFormat="1">
      <c r="A1635" s="142"/>
      <c r="B1635" s="217"/>
      <c r="C1635" s="163"/>
      <c r="D1635" s="164"/>
      <c r="H1635" s="165"/>
      <c r="M1635" s="165"/>
      <c r="N1635" s="165"/>
      <c r="AQ1635" s="158"/>
      <c r="AR1635" s="14"/>
      <c r="AS1635" s="2"/>
      <c r="AT1635" s="2"/>
      <c r="AU1635" s="15"/>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row>
    <row r="1636" spans="1:81" s="140" customFormat="1">
      <c r="A1636" s="142"/>
      <c r="B1636" s="217"/>
      <c r="C1636" s="163"/>
      <c r="D1636" s="164"/>
      <c r="H1636" s="165"/>
      <c r="M1636" s="165"/>
      <c r="N1636" s="165"/>
      <c r="AQ1636" s="158"/>
      <c r="AR1636" s="14"/>
      <c r="AS1636" s="2"/>
      <c r="AT1636" s="2"/>
      <c r="AU1636" s="15"/>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row>
    <row r="1637" spans="1:81" s="140" customFormat="1">
      <c r="A1637" s="142"/>
      <c r="B1637" s="217"/>
      <c r="C1637" s="163"/>
      <c r="D1637" s="164"/>
      <c r="H1637" s="165"/>
      <c r="M1637" s="165"/>
      <c r="N1637" s="165"/>
      <c r="AQ1637" s="158"/>
      <c r="AR1637" s="14"/>
      <c r="AS1637" s="2"/>
      <c r="AT1637" s="2"/>
      <c r="AU1637" s="15"/>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row>
    <row r="1638" spans="1:81" s="140" customFormat="1">
      <c r="A1638" s="142"/>
      <c r="B1638" s="217"/>
      <c r="C1638" s="163"/>
      <c r="D1638" s="164"/>
      <c r="H1638" s="165"/>
      <c r="M1638" s="165"/>
      <c r="N1638" s="165"/>
      <c r="AQ1638" s="158"/>
      <c r="AR1638" s="14"/>
      <c r="AS1638" s="2"/>
      <c r="AT1638" s="2"/>
      <c r="AU1638" s="15"/>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row>
    <row r="1639" spans="1:81" s="140" customFormat="1">
      <c r="A1639" s="142"/>
      <c r="B1639" s="217"/>
      <c r="C1639" s="163"/>
      <c r="D1639" s="164"/>
      <c r="H1639" s="165"/>
      <c r="M1639" s="165"/>
      <c r="N1639" s="165"/>
      <c r="AQ1639" s="158"/>
      <c r="AR1639" s="14"/>
      <c r="AS1639" s="2"/>
      <c r="AT1639" s="2"/>
      <c r="AU1639" s="15"/>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row>
    <row r="1640" spans="1:81" s="140" customFormat="1">
      <c r="A1640" s="142"/>
      <c r="B1640" s="217"/>
      <c r="C1640" s="163"/>
      <c r="D1640" s="164"/>
      <c r="H1640" s="165"/>
      <c r="M1640" s="165"/>
      <c r="N1640" s="165"/>
      <c r="AQ1640" s="158"/>
      <c r="AR1640" s="14"/>
      <c r="AS1640" s="2"/>
      <c r="AT1640" s="2"/>
      <c r="AU1640" s="15"/>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row>
    <row r="1641" spans="1:81" s="140" customFormat="1">
      <c r="A1641" s="142"/>
      <c r="B1641" s="217"/>
      <c r="C1641" s="163"/>
      <c r="D1641" s="164"/>
      <c r="H1641" s="165"/>
      <c r="M1641" s="165"/>
      <c r="N1641" s="165"/>
      <c r="AQ1641" s="158"/>
      <c r="AR1641" s="14"/>
      <c r="AS1641" s="2"/>
      <c r="AT1641" s="2"/>
      <c r="AU1641" s="15"/>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row>
    <row r="1642" spans="1:81" s="140" customFormat="1">
      <c r="A1642" s="142"/>
      <c r="B1642" s="217"/>
      <c r="C1642" s="163"/>
      <c r="D1642" s="164"/>
      <c r="H1642" s="165"/>
      <c r="M1642" s="165"/>
      <c r="N1642" s="165"/>
      <c r="AQ1642" s="158"/>
      <c r="AR1642" s="14"/>
      <c r="AS1642" s="2"/>
      <c r="AT1642" s="2"/>
      <c r="AU1642" s="15"/>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row>
    <row r="1643" spans="1:81" s="140" customFormat="1">
      <c r="A1643" s="142"/>
      <c r="B1643" s="217"/>
      <c r="C1643" s="163"/>
      <c r="D1643" s="164"/>
      <c r="H1643" s="165"/>
      <c r="M1643" s="165"/>
      <c r="N1643" s="165"/>
      <c r="AQ1643" s="158"/>
      <c r="AR1643" s="14"/>
      <c r="AS1643" s="2"/>
      <c r="AT1643" s="2"/>
      <c r="AU1643" s="15"/>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row>
    <row r="1644" spans="1:81" s="140" customFormat="1">
      <c r="A1644" s="142"/>
      <c r="B1644" s="217"/>
      <c r="C1644" s="163"/>
      <c r="D1644" s="164"/>
      <c r="H1644" s="165"/>
      <c r="M1644" s="165"/>
      <c r="N1644" s="165"/>
      <c r="AQ1644" s="158"/>
      <c r="AR1644" s="14"/>
      <c r="AS1644" s="2"/>
      <c r="AT1644" s="2"/>
      <c r="AU1644" s="15"/>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row>
    <row r="1645" spans="1:81" s="140" customFormat="1">
      <c r="A1645" s="142"/>
      <c r="B1645" s="217"/>
      <c r="C1645" s="163"/>
      <c r="D1645" s="164"/>
      <c r="H1645" s="165"/>
      <c r="M1645" s="165"/>
      <c r="N1645" s="165"/>
      <c r="AQ1645" s="158"/>
      <c r="AR1645" s="14"/>
      <c r="AS1645" s="2"/>
      <c r="AT1645" s="2"/>
      <c r="AU1645" s="15"/>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row>
    <row r="1646" spans="1:81" s="140" customFormat="1">
      <c r="A1646" s="142"/>
      <c r="B1646" s="217"/>
      <c r="C1646" s="163"/>
      <c r="D1646" s="164"/>
      <c r="H1646" s="165"/>
      <c r="M1646" s="165"/>
      <c r="N1646" s="165"/>
      <c r="AQ1646" s="158"/>
      <c r="AR1646" s="14"/>
      <c r="AS1646" s="2"/>
      <c r="AT1646" s="2"/>
      <c r="AU1646" s="15"/>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row>
    <row r="1647" spans="1:81" s="140" customFormat="1">
      <c r="A1647" s="142"/>
      <c r="B1647" s="217"/>
      <c r="C1647" s="163"/>
      <c r="D1647" s="164"/>
      <c r="H1647" s="165"/>
      <c r="M1647" s="165"/>
      <c r="N1647" s="165"/>
      <c r="AQ1647" s="158"/>
      <c r="AR1647" s="14"/>
      <c r="AS1647" s="2"/>
      <c r="AT1647" s="2"/>
      <c r="AU1647" s="15"/>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row>
    <row r="1648" spans="1:81" s="140" customFormat="1">
      <c r="A1648" s="142"/>
      <c r="B1648" s="217"/>
      <c r="C1648" s="163"/>
      <c r="D1648" s="164"/>
      <c r="H1648" s="165"/>
      <c r="M1648" s="165"/>
      <c r="N1648" s="165"/>
      <c r="AQ1648" s="158"/>
      <c r="AR1648" s="14"/>
      <c r="AS1648" s="2"/>
      <c r="AT1648" s="2"/>
      <c r="AU1648" s="15"/>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row>
    <row r="1649" spans="1:81" s="140" customFormat="1">
      <c r="A1649" s="142"/>
      <c r="B1649" s="217"/>
      <c r="C1649" s="163"/>
      <c r="D1649" s="164"/>
      <c r="H1649" s="165"/>
      <c r="M1649" s="165"/>
      <c r="N1649" s="165"/>
      <c r="AQ1649" s="158"/>
      <c r="AR1649" s="14"/>
      <c r="AS1649" s="2"/>
      <c r="AT1649" s="2"/>
      <c r="AU1649" s="15"/>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row>
    <row r="1650" spans="1:81" s="140" customFormat="1">
      <c r="A1650" s="142"/>
      <c r="B1650" s="217"/>
      <c r="C1650" s="163"/>
      <c r="D1650" s="164"/>
      <c r="H1650" s="165"/>
      <c r="M1650" s="165"/>
      <c r="N1650" s="165"/>
      <c r="AQ1650" s="158"/>
      <c r="AR1650" s="14"/>
      <c r="AS1650" s="2"/>
      <c r="AT1650" s="2"/>
      <c r="AU1650" s="15"/>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row>
    <row r="1651" spans="1:81" s="140" customFormat="1">
      <c r="A1651" s="142"/>
      <c r="B1651" s="217"/>
      <c r="C1651" s="163"/>
      <c r="D1651" s="164"/>
      <c r="H1651" s="165"/>
      <c r="M1651" s="165"/>
      <c r="N1651" s="165"/>
      <c r="AQ1651" s="158"/>
      <c r="AR1651" s="14"/>
      <c r="AS1651" s="2"/>
      <c r="AT1651" s="2"/>
      <c r="AU1651" s="15"/>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row>
    <row r="1652" spans="1:81" s="140" customFormat="1">
      <c r="A1652" s="142"/>
      <c r="B1652" s="217"/>
      <c r="C1652" s="163"/>
      <c r="D1652" s="164"/>
      <c r="H1652" s="165"/>
      <c r="M1652" s="165"/>
      <c r="N1652" s="165"/>
      <c r="AQ1652" s="158"/>
      <c r="AR1652" s="14"/>
      <c r="AS1652" s="2"/>
      <c r="AT1652" s="2"/>
      <c r="AU1652" s="15"/>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row>
    <row r="1653" spans="1:81" s="140" customFormat="1">
      <c r="A1653" s="142"/>
      <c r="B1653" s="217"/>
      <c r="C1653" s="163"/>
      <c r="D1653" s="164"/>
      <c r="H1653" s="165"/>
      <c r="M1653" s="165"/>
      <c r="N1653" s="165"/>
      <c r="AQ1653" s="158"/>
      <c r="AR1653" s="14"/>
      <c r="AS1653" s="2"/>
      <c r="AT1653" s="2"/>
      <c r="AU1653" s="15"/>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row>
    <row r="1654" spans="1:81" s="140" customFormat="1">
      <c r="A1654" s="142"/>
      <c r="B1654" s="217"/>
      <c r="C1654" s="163"/>
      <c r="D1654" s="164"/>
      <c r="H1654" s="165"/>
      <c r="M1654" s="165"/>
      <c r="N1654" s="165"/>
      <c r="AQ1654" s="158"/>
      <c r="AR1654" s="14"/>
      <c r="AS1654" s="2"/>
      <c r="AT1654" s="2"/>
      <c r="AU1654" s="15"/>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row>
    <row r="1655" spans="1:81" s="140" customFormat="1">
      <c r="A1655" s="142"/>
      <c r="B1655" s="217"/>
      <c r="C1655" s="163"/>
      <c r="D1655" s="164"/>
      <c r="H1655" s="165"/>
      <c r="M1655" s="165"/>
      <c r="N1655" s="165"/>
      <c r="AQ1655" s="158"/>
      <c r="AR1655" s="14"/>
      <c r="AS1655" s="2"/>
      <c r="AT1655" s="2"/>
      <c r="AU1655" s="15"/>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row>
    <row r="1656" spans="1:81" s="140" customFormat="1">
      <c r="A1656" s="142"/>
      <c r="B1656" s="217"/>
      <c r="C1656" s="163"/>
      <c r="D1656" s="164"/>
      <c r="H1656" s="165"/>
      <c r="M1656" s="165"/>
      <c r="N1656" s="165"/>
      <c r="AQ1656" s="158"/>
      <c r="AR1656" s="14"/>
      <c r="AS1656" s="2"/>
      <c r="AT1656" s="2"/>
      <c r="AU1656" s="15"/>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row>
    <row r="1657" spans="1:81" s="140" customFormat="1">
      <c r="A1657" s="142"/>
      <c r="B1657" s="217"/>
      <c r="C1657" s="163"/>
      <c r="D1657" s="164"/>
      <c r="H1657" s="165"/>
      <c r="M1657" s="165"/>
      <c r="N1657" s="165"/>
      <c r="AQ1657" s="158"/>
      <c r="AR1657" s="14"/>
      <c r="AS1657" s="2"/>
      <c r="AT1657" s="2"/>
      <c r="AU1657" s="15"/>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row>
    <row r="1658" spans="1:81" s="140" customFormat="1">
      <c r="A1658" s="142"/>
      <c r="B1658" s="217"/>
      <c r="C1658" s="163"/>
      <c r="D1658" s="164"/>
      <c r="H1658" s="165"/>
      <c r="M1658" s="165"/>
      <c r="N1658" s="165"/>
      <c r="AQ1658" s="158"/>
      <c r="AR1658" s="14"/>
      <c r="AS1658" s="2"/>
      <c r="AT1658" s="2"/>
      <c r="AU1658" s="15"/>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row>
    <row r="1659" spans="1:81" s="140" customFormat="1">
      <c r="A1659" s="142"/>
      <c r="B1659" s="217"/>
      <c r="C1659" s="163"/>
      <c r="D1659" s="164"/>
      <c r="H1659" s="165"/>
      <c r="M1659" s="165"/>
      <c r="N1659" s="165"/>
      <c r="AQ1659" s="158"/>
      <c r="AR1659" s="14"/>
      <c r="AS1659" s="2"/>
      <c r="AT1659" s="2"/>
      <c r="AU1659" s="15"/>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row>
    <row r="1660" spans="1:81" s="140" customFormat="1">
      <c r="A1660" s="142"/>
      <c r="B1660" s="217"/>
      <c r="C1660" s="163"/>
      <c r="D1660" s="164"/>
      <c r="H1660" s="165"/>
      <c r="M1660" s="165"/>
      <c r="N1660" s="165"/>
      <c r="AQ1660" s="158"/>
      <c r="AR1660" s="14"/>
      <c r="AS1660" s="2"/>
      <c r="AT1660" s="2"/>
      <c r="AU1660" s="15"/>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row>
    <row r="1661" spans="1:81" s="140" customFormat="1">
      <c r="A1661" s="142"/>
      <c r="B1661" s="217"/>
      <c r="C1661" s="163"/>
      <c r="D1661" s="164"/>
      <c r="H1661" s="165"/>
      <c r="M1661" s="165"/>
      <c r="N1661" s="165"/>
      <c r="AQ1661" s="158"/>
      <c r="AR1661" s="14"/>
      <c r="AS1661" s="2"/>
      <c r="AT1661" s="2"/>
      <c r="AU1661" s="15"/>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row>
    <row r="1662" spans="1:81" s="140" customFormat="1">
      <c r="A1662" s="142"/>
      <c r="B1662" s="217"/>
      <c r="C1662" s="163"/>
      <c r="D1662" s="164"/>
      <c r="H1662" s="165"/>
      <c r="M1662" s="165"/>
      <c r="N1662" s="165"/>
      <c r="AQ1662" s="158"/>
      <c r="AR1662" s="14"/>
      <c r="AS1662" s="2"/>
      <c r="AT1662" s="2"/>
      <c r="AU1662" s="15"/>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row>
    <row r="1663" spans="1:81" s="140" customFormat="1">
      <c r="A1663" s="142"/>
      <c r="B1663" s="217"/>
      <c r="C1663" s="163"/>
      <c r="D1663" s="164"/>
      <c r="H1663" s="165"/>
      <c r="M1663" s="165"/>
      <c r="N1663" s="165"/>
      <c r="AQ1663" s="158"/>
      <c r="AR1663" s="14"/>
      <c r="AS1663" s="2"/>
      <c r="AT1663" s="2"/>
      <c r="AU1663" s="15"/>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row>
    <row r="1664" spans="1:81" s="140" customFormat="1">
      <c r="A1664" s="142"/>
      <c r="B1664" s="217"/>
      <c r="C1664" s="163"/>
      <c r="D1664" s="164"/>
      <c r="H1664" s="165"/>
      <c r="M1664" s="165"/>
      <c r="N1664" s="165"/>
      <c r="AQ1664" s="158"/>
      <c r="AR1664" s="14"/>
      <c r="AS1664" s="2"/>
      <c r="AT1664" s="2"/>
      <c r="AU1664" s="15"/>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row>
    <row r="1665" spans="1:81" s="140" customFormat="1">
      <c r="A1665" s="142"/>
      <c r="B1665" s="217"/>
      <c r="C1665" s="163"/>
      <c r="D1665" s="164"/>
      <c r="H1665" s="165"/>
      <c r="M1665" s="165"/>
      <c r="N1665" s="165"/>
      <c r="AQ1665" s="158"/>
      <c r="AR1665" s="14"/>
      <c r="AS1665" s="2"/>
      <c r="AT1665" s="2"/>
      <c r="AU1665" s="15"/>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row>
    <row r="1666" spans="1:81" s="140" customFormat="1">
      <c r="A1666" s="142"/>
      <c r="B1666" s="217"/>
      <c r="C1666" s="163"/>
      <c r="D1666" s="164"/>
      <c r="H1666" s="165"/>
      <c r="M1666" s="165"/>
      <c r="N1666" s="165"/>
      <c r="AQ1666" s="158"/>
      <c r="AR1666" s="14"/>
      <c r="AS1666" s="2"/>
      <c r="AT1666" s="2"/>
      <c r="AU1666" s="15"/>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row>
    <row r="1667" spans="1:81" s="140" customFormat="1">
      <c r="A1667" s="142"/>
      <c r="B1667" s="217"/>
      <c r="C1667" s="163"/>
      <c r="D1667" s="164"/>
      <c r="H1667" s="165"/>
      <c r="M1667" s="165"/>
      <c r="N1667" s="165"/>
      <c r="AQ1667" s="158"/>
      <c r="AR1667" s="14"/>
      <c r="AS1667" s="2"/>
      <c r="AT1667" s="2"/>
      <c r="AU1667" s="15"/>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row>
    <row r="1668" spans="1:81" s="140" customFormat="1">
      <c r="A1668" s="142"/>
      <c r="B1668" s="217"/>
      <c r="C1668" s="163"/>
      <c r="D1668" s="164"/>
      <c r="H1668" s="165"/>
      <c r="M1668" s="165"/>
      <c r="N1668" s="165"/>
      <c r="AQ1668" s="158"/>
      <c r="AR1668" s="14"/>
      <c r="AS1668" s="2"/>
      <c r="AT1668" s="2"/>
      <c r="AU1668" s="15"/>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row>
    <row r="1669" spans="1:81" s="140" customFormat="1">
      <c r="A1669" s="142"/>
      <c r="B1669" s="217"/>
      <c r="C1669" s="163"/>
      <c r="D1669" s="164"/>
      <c r="H1669" s="165"/>
      <c r="M1669" s="165"/>
      <c r="N1669" s="165"/>
      <c r="AQ1669" s="158"/>
      <c r="AR1669" s="14"/>
      <c r="AS1669" s="2"/>
      <c r="AT1669" s="2"/>
      <c r="AU1669" s="15"/>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row>
    <row r="1670" spans="1:81" s="140" customFormat="1">
      <c r="A1670" s="142"/>
      <c r="B1670" s="217"/>
      <c r="C1670" s="163"/>
      <c r="D1670" s="164"/>
      <c r="H1670" s="165"/>
      <c r="M1670" s="165"/>
      <c r="N1670" s="165"/>
      <c r="AQ1670" s="158"/>
      <c r="AR1670" s="14"/>
      <c r="AS1670" s="2"/>
      <c r="AT1670" s="2"/>
      <c r="AU1670" s="15"/>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row>
    <row r="1671" spans="1:81" s="140" customFormat="1">
      <c r="A1671" s="142"/>
      <c r="B1671" s="217"/>
      <c r="C1671" s="163"/>
      <c r="D1671" s="164"/>
      <c r="H1671" s="165"/>
      <c r="M1671" s="165"/>
      <c r="N1671" s="165"/>
      <c r="AQ1671" s="158"/>
      <c r="AR1671" s="14"/>
      <c r="AS1671" s="2"/>
      <c r="AT1671" s="2"/>
      <c r="AU1671" s="15"/>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row>
    <row r="1672" spans="1:81" s="140" customFormat="1">
      <c r="A1672" s="142"/>
      <c r="B1672" s="217"/>
      <c r="C1672" s="163"/>
      <c r="D1672" s="164"/>
      <c r="H1672" s="165"/>
      <c r="M1672" s="165"/>
      <c r="N1672" s="165"/>
      <c r="AQ1672" s="158"/>
      <c r="AR1672" s="14"/>
      <c r="AS1672" s="2"/>
      <c r="AT1672" s="2"/>
      <c r="AU1672" s="15"/>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row>
    <row r="1673" spans="1:81" s="140" customFormat="1">
      <c r="A1673" s="142"/>
      <c r="B1673" s="217"/>
      <c r="C1673" s="163"/>
      <c r="D1673" s="164"/>
      <c r="H1673" s="165"/>
      <c r="M1673" s="165"/>
      <c r="N1673" s="165"/>
      <c r="AQ1673" s="158"/>
      <c r="AR1673" s="14"/>
      <c r="AS1673" s="2"/>
      <c r="AT1673" s="2"/>
      <c r="AU1673" s="15"/>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row>
    <row r="1674" spans="1:81" s="140" customFormat="1">
      <c r="A1674" s="142"/>
      <c r="B1674" s="217"/>
      <c r="C1674" s="163"/>
      <c r="D1674" s="164"/>
      <c r="H1674" s="165"/>
      <c r="M1674" s="165"/>
      <c r="N1674" s="165"/>
      <c r="AQ1674" s="158"/>
      <c r="AR1674" s="14"/>
      <c r="AS1674" s="2"/>
      <c r="AT1674" s="2"/>
      <c r="AU1674" s="15"/>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row>
    <row r="1675" spans="1:81" s="140" customFormat="1">
      <c r="A1675" s="142"/>
      <c r="B1675" s="217"/>
      <c r="C1675" s="163"/>
      <c r="D1675" s="164"/>
      <c r="H1675" s="165"/>
      <c r="M1675" s="165"/>
      <c r="N1675" s="165"/>
      <c r="AQ1675" s="158"/>
      <c r="AR1675" s="14"/>
      <c r="AS1675" s="2"/>
      <c r="AT1675" s="2"/>
      <c r="AU1675" s="15"/>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row>
    <row r="1676" spans="1:81" s="140" customFormat="1">
      <c r="A1676" s="142"/>
      <c r="B1676" s="217"/>
      <c r="C1676" s="163"/>
      <c r="D1676" s="164"/>
      <c r="H1676" s="165"/>
      <c r="M1676" s="165"/>
      <c r="N1676" s="165"/>
      <c r="AQ1676" s="158"/>
      <c r="AR1676" s="14"/>
      <c r="AS1676" s="2"/>
      <c r="AT1676" s="2"/>
      <c r="AU1676" s="15"/>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row>
    <row r="1677" spans="1:81" s="140" customFormat="1">
      <c r="A1677" s="142"/>
      <c r="B1677" s="217"/>
      <c r="C1677" s="163"/>
      <c r="D1677" s="164"/>
      <c r="H1677" s="165"/>
      <c r="M1677" s="165"/>
      <c r="N1677" s="165"/>
      <c r="AQ1677" s="158"/>
      <c r="AR1677" s="14"/>
      <c r="AS1677" s="2"/>
      <c r="AT1677" s="2"/>
      <c r="AU1677" s="15"/>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row>
    <row r="1678" spans="1:81" s="140" customFormat="1">
      <c r="A1678" s="142"/>
      <c r="B1678" s="217"/>
      <c r="C1678" s="163"/>
      <c r="D1678" s="164"/>
      <c r="H1678" s="165"/>
      <c r="M1678" s="165"/>
      <c r="N1678" s="165"/>
      <c r="AQ1678" s="158"/>
      <c r="AR1678" s="14"/>
      <c r="AS1678" s="2"/>
      <c r="AT1678" s="2"/>
      <c r="AU1678" s="15"/>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row>
    <row r="1679" spans="1:81" s="140" customFormat="1">
      <c r="A1679" s="142"/>
      <c r="B1679" s="217"/>
      <c r="C1679" s="163"/>
      <c r="D1679" s="164"/>
      <c r="H1679" s="165"/>
      <c r="M1679" s="165"/>
      <c r="N1679" s="165"/>
      <c r="AQ1679" s="158"/>
      <c r="AR1679" s="14"/>
      <c r="AS1679" s="2"/>
      <c r="AT1679" s="2"/>
      <c r="AU1679" s="15"/>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row>
    <row r="1680" spans="1:81" s="140" customFormat="1">
      <c r="A1680" s="142"/>
      <c r="B1680" s="217"/>
      <c r="C1680" s="163"/>
      <c r="D1680" s="164"/>
      <c r="H1680" s="165"/>
      <c r="M1680" s="165"/>
      <c r="N1680" s="165"/>
      <c r="AQ1680" s="158"/>
      <c r="AR1680" s="14"/>
      <c r="AS1680" s="2"/>
      <c r="AT1680" s="2"/>
      <c r="AU1680" s="15"/>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row>
    <row r="1681" spans="1:81" s="140" customFormat="1">
      <c r="A1681" s="142"/>
      <c r="B1681" s="217"/>
      <c r="C1681" s="163"/>
      <c r="D1681" s="164"/>
      <c r="H1681" s="165"/>
      <c r="M1681" s="165"/>
      <c r="N1681" s="165"/>
      <c r="AQ1681" s="158"/>
      <c r="AR1681" s="14"/>
      <c r="AS1681" s="2"/>
      <c r="AT1681" s="2"/>
      <c r="AU1681" s="15"/>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row>
    <row r="1682" spans="1:81" s="140" customFormat="1">
      <c r="A1682" s="142"/>
      <c r="B1682" s="217"/>
      <c r="C1682" s="163"/>
      <c r="D1682" s="164"/>
      <c r="H1682" s="165"/>
      <c r="M1682" s="165"/>
      <c r="N1682" s="165"/>
      <c r="AQ1682" s="158"/>
      <c r="AR1682" s="14"/>
      <c r="AS1682" s="2"/>
      <c r="AT1682" s="2"/>
      <c r="AU1682" s="15"/>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row>
    <row r="1683" spans="1:81" s="140" customFormat="1">
      <c r="A1683" s="142"/>
      <c r="B1683" s="217"/>
      <c r="C1683" s="163"/>
      <c r="D1683" s="164"/>
      <c r="H1683" s="165"/>
      <c r="M1683" s="165"/>
      <c r="N1683" s="165"/>
      <c r="AQ1683" s="158"/>
      <c r="AR1683" s="14"/>
      <c r="AS1683" s="2"/>
      <c r="AT1683" s="2"/>
      <c r="AU1683" s="15"/>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row>
    <row r="1684" spans="1:81" s="140" customFormat="1">
      <c r="A1684" s="142"/>
      <c r="B1684" s="217"/>
      <c r="C1684" s="163"/>
      <c r="D1684" s="164"/>
      <c r="H1684" s="165"/>
      <c r="M1684" s="165"/>
      <c r="N1684" s="165"/>
      <c r="AQ1684" s="158"/>
      <c r="AR1684" s="14"/>
      <c r="AS1684" s="2"/>
      <c r="AT1684" s="2"/>
      <c r="AU1684" s="15"/>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row>
    <row r="1685" spans="1:81" s="140" customFormat="1">
      <c r="A1685" s="142"/>
      <c r="B1685" s="217"/>
      <c r="C1685" s="163"/>
      <c r="D1685" s="164"/>
      <c r="H1685" s="165"/>
      <c r="M1685" s="165"/>
      <c r="N1685" s="165"/>
      <c r="AQ1685" s="158"/>
      <c r="AR1685" s="14"/>
      <c r="AS1685" s="2"/>
      <c r="AT1685" s="2"/>
      <c r="AU1685" s="15"/>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row>
    <row r="1686" spans="1:81" s="140" customFormat="1">
      <c r="A1686" s="142"/>
      <c r="B1686" s="217"/>
      <c r="C1686" s="163"/>
      <c r="D1686" s="164"/>
      <c r="H1686" s="165"/>
      <c r="M1686" s="165"/>
      <c r="N1686" s="165"/>
      <c r="AQ1686" s="158"/>
      <c r="AR1686" s="14"/>
      <c r="AS1686" s="2"/>
      <c r="AT1686" s="2"/>
      <c r="AU1686" s="15"/>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row>
    <row r="1687" spans="1:81" s="140" customFormat="1">
      <c r="A1687" s="142"/>
      <c r="B1687" s="217"/>
      <c r="C1687" s="163"/>
      <c r="D1687" s="164"/>
      <c r="H1687" s="165"/>
      <c r="M1687" s="165"/>
      <c r="N1687" s="165"/>
      <c r="AQ1687" s="158"/>
      <c r="AR1687" s="14"/>
      <c r="AS1687" s="2"/>
      <c r="AT1687" s="2"/>
      <c r="AU1687" s="15"/>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row>
    <row r="1688" spans="1:81" s="140" customFormat="1">
      <c r="A1688" s="142"/>
      <c r="B1688" s="217"/>
      <c r="C1688" s="163"/>
      <c r="D1688" s="164"/>
      <c r="H1688" s="165"/>
      <c r="M1688" s="165"/>
      <c r="N1688" s="165"/>
      <c r="AQ1688" s="158"/>
      <c r="AR1688" s="14"/>
      <c r="AS1688" s="2"/>
      <c r="AT1688" s="2"/>
      <c r="AU1688" s="15"/>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row>
    <row r="1689" spans="1:81" s="140" customFormat="1">
      <c r="A1689" s="142"/>
      <c r="B1689" s="217"/>
      <c r="C1689" s="163"/>
      <c r="D1689" s="164"/>
      <c r="H1689" s="165"/>
      <c r="M1689" s="165"/>
      <c r="N1689" s="165"/>
      <c r="AQ1689" s="158"/>
      <c r="AR1689" s="14"/>
      <c r="AS1689" s="2"/>
      <c r="AT1689" s="2"/>
      <c r="AU1689" s="15"/>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row>
    <row r="1690" spans="1:81" s="140" customFormat="1">
      <c r="A1690" s="142"/>
      <c r="B1690" s="217"/>
      <c r="C1690" s="163"/>
      <c r="D1690" s="164"/>
      <c r="H1690" s="165"/>
      <c r="M1690" s="165"/>
      <c r="N1690" s="165"/>
      <c r="AQ1690" s="158"/>
      <c r="AR1690" s="14"/>
      <c r="AS1690" s="2"/>
      <c r="AT1690" s="2"/>
      <c r="AU1690" s="15"/>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row>
    <row r="1691" spans="1:81" s="140" customFormat="1">
      <c r="A1691" s="142"/>
      <c r="B1691" s="217"/>
      <c r="C1691" s="163"/>
      <c r="D1691" s="164"/>
      <c r="H1691" s="165"/>
      <c r="M1691" s="165"/>
      <c r="N1691" s="165"/>
      <c r="AQ1691" s="158"/>
      <c r="AR1691" s="14"/>
      <c r="AS1691" s="2"/>
      <c r="AT1691" s="2"/>
      <c r="AU1691" s="15"/>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row>
    <row r="1692" spans="1:81" s="140" customFormat="1">
      <c r="A1692" s="142"/>
      <c r="B1692" s="217"/>
      <c r="C1692" s="163"/>
      <c r="D1692" s="164"/>
      <c r="H1692" s="165"/>
      <c r="M1692" s="165"/>
      <c r="N1692" s="165"/>
      <c r="AQ1692" s="158"/>
      <c r="AR1692" s="14"/>
      <c r="AS1692" s="2"/>
      <c r="AT1692" s="2"/>
      <c r="AU1692" s="15"/>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row>
    <row r="1693" spans="1:81" s="140" customFormat="1">
      <c r="A1693" s="142"/>
      <c r="B1693" s="217"/>
      <c r="C1693" s="163"/>
      <c r="D1693" s="164"/>
      <c r="H1693" s="165"/>
      <c r="M1693" s="165"/>
      <c r="N1693" s="165"/>
      <c r="AQ1693" s="158"/>
      <c r="AR1693" s="14"/>
      <c r="AS1693" s="2"/>
      <c r="AT1693" s="2"/>
      <c r="AU1693" s="15"/>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row>
    <row r="1694" spans="1:81" s="140" customFormat="1">
      <c r="A1694" s="142"/>
      <c r="B1694" s="217"/>
      <c r="C1694" s="163"/>
      <c r="D1694" s="164"/>
      <c r="H1694" s="165"/>
      <c r="M1694" s="165"/>
      <c r="N1694" s="165"/>
      <c r="AQ1694" s="158"/>
      <c r="AR1694" s="14"/>
      <c r="AS1694" s="2"/>
      <c r="AT1694" s="2"/>
      <c r="AU1694" s="15"/>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row>
    <row r="1695" spans="1:81" s="140" customFormat="1">
      <c r="A1695" s="142"/>
      <c r="B1695" s="217"/>
      <c r="C1695" s="163"/>
      <c r="D1695" s="164"/>
      <c r="H1695" s="165"/>
      <c r="M1695" s="165"/>
      <c r="N1695" s="165"/>
      <c r="AQ1695" s="158"/>
      <c r="AR1695" s="14"/>
      <c r="AS1695" s="2"/>
      <c r="AT1695" s="2"/>
      <c r="AU1695" s="15"/>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row>
    <row r="1696" spans="1:81" s="140" customFormat="1">
      <c r="A1696" s="142"/>
      <c r="B1696" s="217"/>
      <c r="C1696" s="163"/>
      <c r="D1696" s="164"/>
      <c r="H1696" s="165"/>
      <c r="M1696" s="165"/>
      <c r="N1696" s="165"/>
      <c r="AQ1696" s="158"/>
      <c r="AR1696" s="14"/>
      <c r="AS1696" s="2"/>
      <c r="AT1696" s="2"/>
      <c r="AU1696" s="15"/>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row>
    <row r="1697" spans="1:81" s="140" customFormat="1">
      <c r="A1697" s="142"/>
      <c r="B1697" s="217"/>
      <c r="C1697" s="163"/>
      <c r="D1697" s="164"/>
      <c r="H1697" s="165"/>
      <c r="M1697" s="165"/>
      <c r="N1697" s="165"/>
      <c r="AQ1697" s="158"/>
      <c r="AR1697" s="14"/>
      <c r="AS1697" s="2"/>
      <c r="AT1697" s="2"/>
      <c r="AU1697" s="15"/>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row>
    <row r="1698" spans="1:81" s="140" customFormat="1">
      <c r="A1698" s="142"/>
      <c r="B1698" s="217"/>
      <c r="C1698" s="163"/>
      <c r="D1698" s="164"/>
      <c r="H1698" s="165"/>
      <c r="M1698" s="165"/>
      <c r="N1698" s="165"/>
      <c r="AQ1698" s="158"/>
      <c r="AR1698" s="14"/>
      <c r="AS1698" s="2"/>
      <c r="AT1698" s="2"/>
      <c r="AU1698" s="15"/>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row>
    <row r="1699" spans="1:81" s="140" customFormat="1">
      <c r="A1699" s="142"/>
      <c r="B1699" s="217"/>
      <c r="C1699" s="163"/>
      <c r="D1699" s="164"/>
      <c r="H1699" s="165"/>
      <c r="M1699" s="165"/>
      <c r="N1699" s="165"/>
      <c r="AQ1699" s="158"/>
      <c r="AR1699" s="14"/>
      <c r="AS1699" s="2"/>
      <c r="AT1699" s="2"/>
      <c r="AU1699" s="15"/>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row>
    <row r="1700" spans="1:81" s="140" customFormat="1">
      <c r="A1700" s="142"/>
      <c r="B1700" s="217"/>
      <c r="C1700" s="163"/>
      <c r="D1700" s="164"/>
      <c r="H1700" s="165"/>
      <c r="M1700" s="165"/>
      <c r="N1700" s="165"/>
      <c r="AQ1700" s="158"/>
      <c r="AR1700" s="14"/>
      <c r="AS1700" s="2"/>
      <c r="AT1700" s="2"/>
      <c r="AU1700" s="15"/>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row>
    <row r="1701" spans="1:81" s="140" customFormat="1">
      <c r="A1701" s="142"/>
      <c r="B1701" s="217"/>
      <c r="C1701" s="163"/>
      <c r="D1701" s="164"/>
      <c r="H1701" s="165"/>
      <c r="M1701" s="165"/>
      <c r="N1701" s="165"/>
      <c r="AQ1701" s="158"/>
      <c r="AR1701" s="14"/>
      <c r="AS1701" s="2"/>
      <c r="AT1701" s="2"/>
      <c r="AU1701" s="15"/>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row>
    <row r="1702" spans="1:81" s="140" customFormat="1">
      <c r="A1702" s="142"/>
      <c r="B1702" s="217"/>
      <c r="C1702" s="163"/>
      <c r="D1702" s="164"/>
      <c r="H1702" s="165"/>
      <c r="M1702" s="165"/>
      <c r="N1702" s="165"/>
      <c r="AQ1702" s="158"/>
      <c r="AR1702" s="14"/>
      <c r="AS1702" s="2"/>
      <c r="AT1702" s="2"/>
      <c r="AU1702" s="15"/>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row>
    <row r="1703" spans="1:81" s="140" customFormat="1">
      <c r="A1703" s="142"/>
      <c r="B1703" s="217"/>
      <c r="C1703" s="163"/>
      <c r="D1703" s="164"/>
      <c r="H1703" s="165"/>
      <c r="M1703" s="165"/>
      <c r="N1703" s="165"/>
      <c r="AQ1703" s="158"/>
      <c r="AR1703" s="14"/>
      <c r="AS1703" s="2"/>
      <c r="AT1703" s="2"/>
      <c r="AU1703" s="15"/>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row>
    <row r="1704" spans="1:81" s="140" customFormat="1">
      <c r="A1704" s="142"/>
      <c r="B1704" s="217"/>
      <c r="C1704" s="163"/>
      <c r="D1704" s="164"/>
      <c r="H1704" s="165"/>
      <c r="M1704" s="165"/>
      <c r="N1704" s="165"/>
      <c r="AQ1704" s="158"/>
      <c r="AR1704" s="14"/>
      <c r="AS1704" s="2"/>
      <c r="AT1704" s="2"/>
      <c r="AU1704" s="15"/>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row>
    <row r="1705" spans="1:81" s="140" customFormat="1">
      <c r="A1705" s="142"/>
      <c r="B1705" s="217"/>
      <c r="C1705" s="163"/>
      <c r="D1705" s="164"/>
      <c r="H1705" s="165"/>
      <c r="M1705" s="165"/>
      <c r="N1705" s="165"/>
      <c r="AQ1705" s="158"/>
      <c r="AR1705" s="14"/>
      <c r="AS1705" s="2"/>
      <c r="AT1705" s="2"/>
      <c r="AU1705" s="15"/>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row>
    <row r="1706" spans="1:81" s="140" customFormat="1">
      <c r="A1706" s="142"/>
      <c r="B1706" s="217"/>
      <c r="C1706" s="163"/>
      <c r="D1706" s="164"/>
      <c r="H1706" s="165"/>
      <c r="M1706" s="165"/>
      <c r="N1706" s="165"/>
      <c r="AQ1706" s="158"/>
      <c r="AR1706" s="14"/>
      <c r="AS1706" s="2"/>
      <c r="AT1706" s="2"/>
      <c r="AU1706" s="15"/>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row>
    <row r="1707" spans="1:81" s="140" customFormat="1">
      <c r="A1707" s="142"/>
      <c r="B1707" s="217"/>
      <c r="C1707" s="163"/>
      <c r="D1707" s="164"/>
      <c r="H1707" s="165"/>
      <c r="M1707" s="165"/>
      <c r="N1707" s="165"/>
      <c r="AQ1707" s="158"/>
      <c r="AR1707" s="14"/>
      <c r="AS1707" s="2"/>
      <c r="AT1707" s="2"/>
      <c r="AU1707" s="15"/>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row>
    <row r="1708" spans="1:81" s="140" customFormat="1">
      <c r="A1708" s="142"/>
      <c r="B1708" s="217"/>
      <c r="C1708" s="163"/>
      <c r="D1708" s="164"/>
      <c r="H1708" s="165"/>
      <c r="M1708" s="165"/>
      <c r="N1708" s="165"/>
      <c r="AQ1708" s="158"/>
      <c r="AR1708" s="14"/>
      <c r="AS1708" s="2"/>
      <c r="AT1708" s="2"/>
      <c r="AU1708" s="15"/>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row>
    <row r="1709" spans="1:81" s="140" customFormat="1">
      <c r="A1709" s="142"/>
      <c r="B1709" s="217"/>
      <c r="C1709" s="163"/>
      <c r="D1709" s="164"/>
      <c r="H1709" s="165"/>
      <c r="M1709" s="165"/>
      <c r="N1709" s="165"/>
      <c r="AQ1709" s="158"/>
      <c r="AR1709" s="14"/>
      <c r="AS1709" s="2"/>
      <c r="AT1709" s="2"/>
      <c r="AU1709" s="15"/>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row>
    <row r="1710" spans="1:81" s="140" customFormat="1">
      <c r="A1710" s="142"/>
      <c r="B1710" s="217"/>
      <c r="C1710" s="163"/>
      <c r="D1710" s="164"/>
      <c r="H1710" s="165"/>
      <c r="M1710" s="165"/>
      <c r="N1710" s="165"/>
      <c r="AQ1710" s="158"/>
      <c r="AR1710" s="14"/>
      <c r="AS1710" s="2"/>
      <c r="AT1710" s="2"/>
      <c r="AU1710" s="15"/>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row>
    <row r="1711" spans="1:81" s="140" customFormat="1">
      <c r="A1711" s="142"/>
      <c r="B1711" s="217"/>
      <c r="C1711" s="163"/>
      <c r="D1711" s="164"/>
      <c r="H1711" s="165"/>
      <c r="M1711" s="165"/>
      <c r="N1711" s="165"/>
      <c r="AQ1711" s="158"/>
      <c r="AR1711" s="14"/>
      <c r="AS1711" s="2"/>
      <c r="AT1711" s="2"/>
      <c r="AU1711" s="15"/>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row>
    <row r="1712" spans="1:81" s="140" customFormat="1">
      <c r="A1712" s="142"/>
      <c r="B1712" s="217"/>
      <c r="C1712" s="163"/>
      <c r="D1712" s="164"/>
      <c r="H1712" s="165"/>
      <c r="M1712" s="165"/>
      <c r="N1712" s="165"/>
      <c r="AQ1712" s="158"/>
      <c r="AR1712" s="14"/>
      <c r="AS1712" s="2"/>
      <c r="AT1712" s="2"/>
      <c r="AU1712" s="15"/>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row>
    <row r="1713" spans="1:81" s="140" customFormat="1">
      <c r="A1713" s="142"/>
      <c r="B1713" s="217"/>
      <c r="C1713" s="163"/>
      <c r="D1713" s="164"/>
      <c r="H1713" s="165"/>
      <c r="M1713" s="165"/>
      <c r="N1713" s="165"/>
      <c r="AQ1713" s="158"/>
      <c r="AR1713" s="14"/>
      <c r="AS1713" s="2"/>
      <c r="AT1713" s="2"/>
      <c r="AU1713" s="15"/>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row>
    <row r="1714" spans="1:81" s="140" customFormat="1">
      <c r="A1714" s="142"/>
      <c r="B1714" s="217"/>
      <c r="C1714" s="163"/>
      <c r="D1714" s="164"/>
      <c r="H1714" s="165"/>
      <c r="M1714" s="165"/>
      <c r="N1714" s="165"/>
      <c r="AQ1714" s="158"/>
      <c r="AR1714" s="14"/>
      <c r="AS1714" s="2"/>
      <c r="AT1714" s="2"/>
      <c r="AU1714" s="15"/>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row>
    <row r="1715" spans="1:81" s="140" customFormat="1">
      <c r="A1715" s="142"/>
      <c r="B1715" s="217"/>
      <c r="C1715" s="163"/>
      <c r="D1715" s="164"/>
      <c r="H1715" s="165"/>
      <c r="M1715" s="165"/>
      <c r="N1715" s="165"/>
      <c r="AQ1715" s="158"/>
      <c r="AR1715" s="14"/>
      <c r="AS1715" s="2"/>
      <c r="AT1715" s="2"/>
      <c r="AU1715" s="15"/>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row>
    <row r="1716" spans="1:81" s="140" customFormat="1">
      <c r="A1716" s="142"/>
      <c r="B1716" s="217"/>
      <c r="C1716" s="163"/>
      <c r="D1716" s="164"/>
      <c r="H1716" s="165"/>
      <c r="M1716" s="165"/>
      <c r="N1716" s="165"/>
      <c r="AQ1716" s="158"/>
      <c r="AR1716" s="14"/>
      <c r="AS1716" s="2"/>
      <c r="AT1716" s="2"/>
      <c r="AU1716" s="15"/>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row>
    <row r="1717" spans="1:81" s="140" customFormat="1">
      <c r="A1717" s="142"/>
      <c r="B1717" s="217"/>
      <c r="C1717" s="163"/>
      <c r="D1717" s="164"/>
      <c r="H1717" s="165"/>
      <c r="M1717" s="165"/>
      <c r="N1717" s="165"/>
      <c r="AQ1717" s="158"/>
      <c r="AR1717" s="14"/>
      <c r="AS1717" s="2"/>
      <c r="AT1717" s="2"/>
      <c r="AU1717" s="15"/>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row>
    <row r="1718" spans="1:81" s="140" customFormat="1">
      <c r="A1718" s="142"/>
      <c r="B1718" s="217"/>
      <c r="C1718" s="163"/>
      <c r="D1718" s="164"/>
      <c r="H1718" s="165"/>
      <c r="M1718" s="165"/>
      <c r="N1718" s="165"/>
      <c r="AQ1718" s="158"/>
      <c r="AR1718" s="14"/>
      <c r="AS1718" s="2"/>
      <c r="AT1718" s="2"/>
      <c r="AU1718" s="15"/>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row>
    <row r="1719" spans="1:81" s="140" customFormat="1">
      <c r="A1719" s="142"/>
      <c r="B1719" s="217"/>
      <c r="C1719" s="163"/>
      <c r="D1719" s="164"/>
      <c r="H1719" s="165"/>
      <c r="M1719" s="165"/>
      <c r="N1719" s="165"/>
      <c r="AQ1719" s="158"/>
      <c r="AR1719" s="14"/>
      <c r="AS1719" s="2"/>
      <c r="AT1719" s="2"/>
      <c r="AU1719" s="15"/>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row>
    <row r="1720" spans="1:81" s="140" customFormat="1">
      <c r="A1720" s="142"/>
      <c r="B1720" s="217"/>
      <c r="C1720" s="163"/>
      <c r="D1720" s="164"/>
      <c r="H1720" s="165"/>
      <c r="M1720" s="165"/>
      <c r="N1720" s="165"/>
      <c r="AQ1720" s="158"/>
      <c r="AR1720" s="14"/>
      <c r="AS1720" s="2"/>
      <c r="AT1720" s="2"/>
      <c r="AU1720" s="15"/>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row>
    <row r="1721" spans="1:81" s="140" customFormat="1">
      <c r="A1721" s="142"/>
      <c r="B1721" s="217"/>
      <c r="C1721" s="163"/>
      <c r="D1721" s="164"/>
      <c r="H1721" s="165"/>
      <c r="M1721" s="165"/>
      <c r="N1721" s="165"/>
      <c r="AQ1721" s="158"/>
      <c r="AR1721" s="14"/>
      <c r="AS1721" s="2"/>
      <c r="AT1721" s="2"/>
      <c r="AU1721" s="15"/>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row>
    <row r="1722" spans="1:81" s="140" customFormat="1">
      <c r="A1722" s="142"/>
      <c r="B1722" s="217"/>
      <c r="C1722" s="163"/>
      <c r="D1722" s="164"/>
      <c r="H1722" s="165"/>
      <c r="M1722" s="165"/>
      <c r="N1722" s="165"/>
      <c r="AQ1722" s="158"/>
      <c r="AR1722" s="14"/>
      <c r="AS1722" s="2"/>
      <c r="AT1722" s="2"/>
      <c r="AU1722" s="15"/>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row>
    <row r="1723" spans="1:81" s="140" customFormat="1">
      <c r="A1723" s="142"/>
      <c r="B1723" s="217"/>
      <c r="C1723" s="163"/>
      <c r="D1723" s="164"/>
      <c r="H1723" s="165"/>
      <c r="M1723" s="165"/>
      <c r="N1723" s="165"/>
      <c r="AQ1723" s="158"/>
      <c r="AR1723" s="14"/>
      <c r="AS1723" s="2"/>
      <c r="AT1723" s="2"/>
      <c r="AU1723" s="15"/>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row>
    <row r="1724" spans="1:81" s="140" customFormat="1">
      <c r="A1724" s="142"/>
      <c r="B1724" s="217"/>
      <c r="C1724" s="163"/>
      <c r="D1724" s="164"/>
      <c r="H1724" s="165"/>
      <c r="M1724" s="165"/>
      <c r="N1724" s="165"/>
      <c r="AQ1724" s="158"/>
      <c r="AR1724" s="14"/>
      <c r="AS1724" s="2"/>
      <c r="AT1724" s="2"/>
      <c r="AU1724" s="15"/>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row>
    <row r="1725" spans="1:81" s="140" customFormat="1">
      <c r="A1725" s="142"/>
      <c r="B1725" s="217"/>
      <c r="C1725" s="163"/>
      <c r="D1725" s="164"/>
      <c r="H1725" s="165"/>
      <c r="M1725" s="165"/>
      <c r="N1725" s="165"/>
      <c r="AQ1725" s="158"/>
      <c r="AR1725" s="14"/>
      <c r="AS1725" s="2"/>
      <c r="AT1725" s="2"/>
      <c r="AU1725" s="15"/>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row>
    <row r="1726" spans="1:81" s="140" customFormat="1">
      <c r="A1726" s="142"/>
      <c r="B1726" s="217"/>
      <c r="C1726" s="163"/>
      <c r="D1726" s="164"/>
      <c r="H1726" s="165"/>
      <c r="M1726" s="165"/>
      <c r="N1726" s="165"/>
      <c r="AQ1726" s="158"/>
      <c r="AR1726" s="14"/>
      <c r="AS1726" s="2"/>
      <c r="AT1726" s="2"/>
      <c r="AU1726" s="15"/>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row>
    <row r="1727" spans="1:81" s="140" customFormat="1">
      <c r="A1727" s="142"/>
      <c r="B1727" s="217"/>
      <c r="C1727" s="163"/>
      <c r="D1727" s="164"/>
      <c r="H1727" s="165"/>
      <c r="M1727" s="165"/>
      <c r="N1727" s="165"/>
      <c r="AQ1727" s="158"/>
      <c r="AR1727" s="14"/>
      <c r="AS1727" s="2"/>
      <c r="AT1727" s="2"/>
      <c r="AU1727" s="15"/>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row>
    <row r="1728" spans="1:81" s="140" customFormat="1">
      <c r="A1728" s="142"/>
      <c r="B1728" s="217"/>
      <c r="C1728" s="163"/>
      <c r="D1728" s="164"/>
      <c r="H1728" s="165"/>
      <c r="M1728" s="165"/>
      <c r="N1728" s="165"/>
      <c r="AQ1728" s="158"/>
      <c r="AR1728" s="14"/>
      <c r="AS1728" s="2"/>
      <c r="AT1728" s="2"/>
      <c r="AU1728" s="15"/>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row>
    <row r="1729" spans="1:81" s="140" customFormat="1">
      <c r="A1729" s="142"/>
      <c r="B1729" s="217"/>
      <c r="C1729" s="163"/>
      <c r="D1729" s="164"/>
      <c r="H1729" s="165"/>
      <c r="M1729" s="165"/>
      <c r="N1729" s="165"/>
      <c r="AQ1729" s="158"/>
      <c r="AR1729" s="14"/>
      <c r="AS1729" s="2"/>
      <c r="AT1729" s="2"/>
      <c r="AU1729" s="15"/>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row>
    <row r="1730" spans="1:81" s="140" customFormat="1">
      <c r="A1730" s="142"/>
      <c r="B1730" s="217"/>
      <c r="C1730" s="163"/>
      <c r="D1730" s="164"/>
      <c r="H1730" s="165"/>
      <c r="M1730" s="165"/>
      <c r="N1730" s="165"/>
      <c r="AQ1730" s="158"/>
      <c r="AR1730" s="14"/>
      <c r="AS1730" s="2"/>
      <c r="AT1730" s="2"/>
      <c r="AU1730" s="15"/>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row>
    <row r="1731" spans="1:81" s="140" customFormat="1">
      <c r="A1731" s="142"/>
      <c r="B1731" s="217"/>
      <c r="C1731" s="163"/>
      <c r="D1731" s="164"/>
      <c r="H1731" s="165"/>
      <c r="M1731" s="165"/>
      <c r="N1731" s="165"/>
      <c r="AQ1731" s="158"/>
      <c r="AR1731" s="14"/>
      <c r="AS1731" s="2"/>
      <c r="AT1731" s="2"/>
      <c r="AU1731" s="15"/>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row>
    <row r="1732" spans="1:81" s="140" customFormat="1">
      <c r="A1732" s="142"/>
      <c r="B1732" s="217"/>
      <c r="C1732" s="163"/>
      <c r="D1732" s="164"/>
      <c r="H1732" s="165"/>
      <c r="M1732" s="165"/>
      <c r="N1732" s="165"/>
      <c r="AQ1732" s="158"/>
      <c r="AR1732" s="14"/>
      <c r="AS1732" s="2"/>
      <c r="AT1732" s="2"/>
      <c r="AU1732" s="15"/>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row>
    <row r="1733" spans="1:81" s="140" customFormat="1">
      <c r="A1733" s="142"/>
      <c r="B1733" s="217"/>
      <c r="C1733" s="163"/>
      <c r="D1733" s="164"/>
      <c r="H1733" s="165"/>
      <c r="M1733" s="165"/>
      <c r="N1733" s="165"/>
      <c r="AQ1733" s="158"/>
      <c r="AR1733" s="14"/>
      <c r="AS1733" s="2"/>
      <c r="AT1733" s="2"/>
      <c r="AU1733" s="15"/>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row>
    <row r="1734" spans="1:81" s="140" customFormat="1">
      <c r="A1734" s="142"/>
      <c r="B1734" s="217"/>
      <c r="C1734" s="163"/>
      <c r="D1734" s="164"/>
      <c r="H1734" s="165"/>
      <c r="M1734" s="165"/>
      <c r="N1734" s="165"/>
      <c r="AQ1734" s="158"/>
      <c r="AR1734" s="14"/>
      <c r="AS1734" s="2"/>
      <c r="AT1734" s="2"/>
      <c r="AU1734" s="15"/>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row>
    <row r="1735" spans="1:81" s="140" customFormat="1">
      <c r="A1735" s="142"/>
      <c r="B1735" s="217"/>
      <c r="C1735" s="163"/>
      <c r="D1735" s="164"/>
      <c r="H1735" s="165"/>
      <c r="M1735" s="165"/>
      <c r="N1735" s="165"/>
      <c r="AQ1735" s="158"/>
      <c r="AR1735" s="14"/>
      <c r="AS1735" s="2"/>
      <c r="AT1735" s="2"/>
      <c r="AU1735" s="15"/>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row>
    <row r="1736" spans="1:81" s="140" customFormat="1">
      <c r="A1736" s="142"/>
      <c r="B1736" s="217"/>
      <c r="C1736" s="163"/>
      <c r="D1736" s="164"/>
      <c r="H1736" s="165"/>
      <c r="M1736" s="165"/>
      <c r="N1736" s="165"/>
      <c r="AQ1736" s="158"/>
      <c r="AR1736" s="14"/>
      <c r="AS1736" s="2"/>
      <c r="AT1736" s="2"/>
      <c r="AU1736" s="15"/>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row>
    <row r="1737" spans="1:81" s="140" customFormat="1">
      <c r="A1737" s="142"/>
      <c r="B1737" s="217"/>
      <c r="C1737" s="163"/>
      <c r="D1737" s="164"/>
      <c r="H1737" s="165"/>
      <c r="M1737" s="165"/>
      <c r="N1737" s="165"/>
      <c r="AQ1737" s="158"/>
      <c r="AR1737" s="14"/>
      <c r="AS1737" s="2"/>
      <c r="AT1737" s="2"/>
      <c r="AU1737" s="15"/>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row>
    <row r="1738" spans="1:81" s="140" customFormat="1">
      <c r="A1738" s="142"/>
      <c r="B1738" s="217"/>
      <c r="C1738" s="163"/>
      <c r="D1738" s="164"/>
      <c r="H1738" s="165"/>
      <c r="M1738" s="165"/>
      <c r="N1738" s="165"/>
      <c r="AQ1738" s="158"/>
      <c r="AR1738" s="14"/>
      <c r="AS1738" s="2"/>
      <c r="AT1738" s="2"/>
      <c r="AU1738" s="15"/>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row>
    <row r="1739" spans="1:81" s="140" customFormat="1">
      <c r="A1739" s="142"/>
      <c r="B1739" s="217"/>
      <c r="C1739" s="163"/>
      <c r="D1739" s="164"/>
      <c r="H1739" s="165"/>
      <c r="M1739" s="165"/>
      <c r="N1739" s="165"/>
      <c r="AQ1739" s="158"/>
      <c r="AR1739" s="14"/>
      <c r="AS1739" s="2"/>
      <c r="AT1739" s="2"/>
      <c r="AU1739" s="15"/>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row>
    <row r="1740" spans="1:81" s="140" customFormat="1">
      <c r="A1740" s="142"/>
      <c r="B1740" s="217"/>
      <c r="C1740" s="163"/>
      <c r="D1740" s="164"/>
      <c r="H1740" s="165"/>
      <c r="M1740" s="165"/>
      <c r="N1740" s="165"/>
      <c r="AQ1740" s="158"/>
      <c r="AR1740" s="14"/>
      <c r="AS1740" s="2"/>
      <c r="AT1740" s="2"/>
      <c r="AU1740" s="15"/>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row>
    <row r="1741" spans="1:81" s="140" customFormat="1">
      <c r="A1741" s="142"/>
      <c r="B1741" s="217"/>
      <c r="C1741" s="163"/>
      <c r="D1741" s="164"/>
      <c r="H1741" s="165"/>
      <c r="M1741" s="165"/>
      <c r="N1741" s="165"/>
      <c r="AQ1741" s="158"/>
      <c r="AR1741" s="14"/>
      <c r="AS1741" s="2"/>
      <c r="AT1741" s="2"/>
      <c r="AU1741" s="15"/>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row>
    <row r="1742" spans="1:81" s="140" customFormat="1">
      <c r="A1742" s="142"/>
      <c r="B1742" s="217"/>
      <c r="C1742" s="163"/>
      <c r="D1742" s="164"/>
      <c r="H1742" s="165"/>
      <c r="M1742" s="165"/>
      <c r="N1742" s="165"/>
      <c r="AQ1742" s="158"/>
      <c r="AR1742" s="14"/>
      <c r="AS1742" s="2"/>
      <c r="AT1742" s="2"/>
      <c r="AU1742" s="15"/>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row>
    <row r="1743" spans="1:81" s="140" customFormat="1">
      <c r="A1743" s="142"/>
      <c r="B1743" s="217"/>
      <c r="C1743" s="163"/>
      <c r="D1743" s="164"/>
      <c r="H1743" s="165"/>
      <c r="M1743" s="165"/>
      <c r="N1743" s="165"/>
      <c r="AQ1743" s="158"/>
      <c r="AR1743" s="14"/>
      <c r="AS1743" s="2"/>
      <c r="AT1743" s="2"/>
      <c r="AU1743" s="15"/>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row>
    <row r="1744" spans="1:81" s="140" customFormat="1">
      <c r="A1744" s="142"/>
      <c r="B1744" s="217"/>
      <c r="C1744" s="163"/>
      <c r="D1744" s="164"/>
      <c r="H1744" s="165"/>
      <c r="M1744" s="165"/>
      <c r="N1744" s="165"/>
      <c r="AQ1744" s="158"/>
      <c r="AR1744" s="14"/>
      <c r="AS1744" s="2"/>
      <c r="AT1744" s="2"/>
      <c r="AU1744" s="15"/>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row>
    <row r="1745" spans="1:81" s="140" customFormat="1">
      <c r="A1745" s="142"/>
      <c r="B1745" s="217"/>
      <c r="C1745" s="163"/>
      <c r="D1745" s="164"/>
      <c r="H1745" s="165"/>
      <c r="M1745" s="165"/>
      <c r="N1745" s="165"/>
      <c r="AQ1745" s="158"/>
      <c r="AR1745" s="14"/>
      <c r="AS1745" s="2"/>
      <c r="AT1745" s="2"/>
      <c r="AU1745" s="15"/>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row>
    <row r="1746" spans="1:81" s="140" customFormat="1">
      <c r="A1746" s="142"/>
      <c r="B1746" s="217"/>
      <c r="C1746" s="163"/>
      <c r="D1746" s="164"/>
      <c r="H1746" s="165"/>
      <c r="M1746" s="165"/>
      <c r="N1746" s="165"/>
      <c r="AQ1746" s="158"/>
      <c r="AR1746" s="14"/>
      <c r="AS1746" s="2"/>
      <c r="AT1746" s="2"/>
      <c r="AU1746" s="15"/>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row>
    <row r="1747" spans="1:81" s="140" customFormat="1">
      <c r="A1747" s="142"/>
      <c r="B1747" s="217"/>
      <c r="C1747" s="163"/>
      <c r="D1747" s="164"/>
      <c r="H1747" s="165"/>
      <c r="M1747" s="165"/>
      <c r="N1747" s="165"/>
      <c r="AQ1747" s="158"/>
      <c r="AR1747" s="14"/>
      <c r="AS1747" s="2"/>
      <c r="AT1747" s="2"/>
      <c r="AU1747" s="15"/>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row>
    <row r="1748" spans="1:81" s="140" customFormat="1">
      <c r="A1748" s="142"/>
      <c r="B1748" s="217"/>
      <c r="C1748" s="163"/>
      <c r="D1748" s="164"/>
      <c r="H1748" s="165"/>
      <c r="M1748" s="165"/>
      <c r="N1748" s="165"/>
      <c r="AQ1748" s="158"/>
      <c r="AR1748" s="14"/>
      <c r="AS1748" s="2"/>
      <c r="AT1748" s="2"/>
      <c r="AU1748" s="15"/>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row>
    <row r="1749" spans="1:81" s="140" customFormat="1">
      <c r="A1749" s="142"/>
      <c r="B1749" s="217"/>
      <c r="C1749" s="163"/>
      <c r="D1749" s="164"/>
      <c r="H1749" s="165"/>
      <c r="M1749" s="165"/>
      <c r="N1749" s="165"/>
      <c r="AQ1749" s="158"/>
      <c r="AR1749" s="14"/>
      <c r="AS1749" s="2"/>
      <c r="AT1749" s="2"/>
      <c r="AU1749" s="15"/>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row>
    <row r="1750" spans="1:81" s="140" customFormat="1">
      <c r="A1750" s="142"/>
      <c r="B1750" s="217"/>
      <c r="C1750" s="163"/>
      <c r="D1750" s="164"/>
      <c r="H1750" s="165"/>
      <c r="M1750" s="165"/>
      <c r="N1750" s="165"/>
      <c r="AQ1750" s="158"/>
      <c r="AR1750" s="14"/>
      <c r="AS1750" s="2"/>
      <c r="AT1750" s="2"/>
      <c r="AU1750" s="15"/>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row>
    <row r="1751" spans="1:81" s="140" customFormat="1">
      <c r="A1751" s="142"/>
      <c r="B1751" s="217"/>
      <c r="C1751" s="163"/>
      <c r="D1751" s="164"/>
      <c r="H1751" s="165"/>
      <c r="M1751" s="165"/>
      <c r="N1751" s="165"/>
      <c r="AQ1751" s="158"/>
      <c r="AR1751" s="14"/>
      <c r="AS1751" s="2"/>
      <c r="AT1751" s="2"/>
      <c r="AU1751" s="15"/>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row>
    <row r="1752" spans="1:81" s="140" customFormat="1">
      <c r="A1752" s="142"/>
      <c r="B1752" s="217"/>
      <c r="C1752" s="163"/>
      <c r="D1752" s="164"/>
      <c r="H1752" s="165"/>
      <c r="M1752" s="165"/>
      <c r="N1752" s="165"/>
      <c r="AQ1752" s="158"/>
      <c r="AR1752" s="14"/>
      <c r="AS1752" s="2"/>
      <c r="AT1752" s="2"/>
      <c r="AU1752" s="15"/>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row>
    <row r="1753" spans="1:81" s="140" customFormat="1">
      <c r="A1753" s="142"/>
      <c r="B1753" s="217"/>
      <c r="C1753" s="163"/>
      <c r="D1753" s="164"/>
      <c r="H1753" s="165"/>
      <c r="M1753" s="165"/>
      <c r="N1753" s="165"/>
      <c r="AQ1753" s="158"/>
      <c r="AR1753" s="14"/>
      <c r="AS1753" s="2"/>
      <c r="AT1753" s="2"/>
      <c r="AU1753" s="15"/>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row>
    <row r="1754" spans="1:81" s="140" customFormat="1">
      <c r="A1754" s="142"/>
      <c r="B1754" s="217"/>
      <c r="C1754" s="163"/>
      <c r="D1754" s="164"/>
      <c r="H1754" s="165"/>
      <c r="M1754" s="165"/>
      <c r="N1754" s="165"/>
      <c r="AQ1754" s="158"/>
      <c r="AR1754" s="14"/>
      <c r="AS1754" s="2"/>
      <c r="AT1754" s="2"/>
      <c r="AU1754" s="15"/>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row>
    <row r="1755" spans="1:81" s="140" customFormat="1">
      <c r="A1755" s="142"/>
      <c r="B1755" s="217"/>
      <c r="C1755" s="163"/>
      <c r="D1755" s="164"/>
      <c r="H1755" s="165"/>
      <c r="M1755" s="165"/>
      <c r="N1755" s="165"/>
      <c r="AQ1755" s="158"/>
      <c r="AR1755" s="14"/>
      <c r="AS1755" s="2"/>
      <c r="AT1755" s="2"/>
      <c r="AU1755" s="15"/>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row>
    <row r="1756" spans="1:81" s="140" customFormat="1">
      <c r="A1756" s="142"/>
      <c r="B1756" s="217"/>
      <c r="C1756" s="163"/>
      <c r="D1756" s="164"/>
      <c r="H1756" s="165"/>
      <c r="M1756" s="165"/>
      <c r="N1756" s="165"/>
      <c r="AQ1756" s="158"/>
      <c r="AR1756" s="14"/>
      <c r="AS1756" s="2"/>
      <c r="AT1756" s="2"/>
      <c r="AU1756" s="15"/>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row>
    <row r="1757" spans="1:81" s="140" customFormat="1">
      <c r="A1757" s="142"/>
      <c r="B1757" s="217"/>
      <c r="C1757" s="163"/>
      <c r="D1757" s="164"/>
      <c r="H1757" s="165"/>
      <c r="M1757" s="165"/>
      <c r="N1757" s="165"/>
      <c r="AQ1757" s="158"/>
      <c r="AR1757" s="14"/>
      <c r="AS1757" s="2"/>
      <c r="AT1757" s="2"/>
      <c r="AU1757" s="15"/>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row>
    <row r="1758" spans="1:81" s="140" customFormat="1">
      <c r="A1758" s="142"/>
      <c r="B1758" s="217"/>
      <c r="C1758" s="163"/>
      <c r="D1758" s="164"/>
      <c r="H1758" s="165"/>
      <c r="M1758" s="165"/>
      <c r="N1758" s="165"/>
      <c r="AQ1758" s="158"/>
      <c r="AR1758" s="14"/>
      <c r="AS1758" s="2"/>
      <c r="AT1758" s="2"/>
      <c r="AU1758" s="15"/>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row>
    <row r="1759" spans="1:81" s="140" customFormat="1">
      <c r="A1759" s="142"/>
      <c r="B1759" s="217"/>
      <c r="C1759" s="163"/>
      <c r="D1759" s="164"/>
      <c r="H1759" s="165"/>
      <c r="M1759" s="165"/>
      <c r="N1759" s="165"/>
      <c r="AQ1759" s="158"/>
      <c r="AR1759" s="14"/>
      <c r="AS1759" s="2"/>
      <c r="AT1759" s="2"/>
      <c r="AU1759" s="15"/>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row>
    <row r="1760" spans="1:81" s="140" customFormat="1">
      <c r="A1760" s="142"/>
      <c r="B1760" s="217"/>
      <c r="C1760" s="163"/>
      <c r="D1760" s="164"/>
      <c r="H1760" s="165"/>
      <c r="M1760" s="165"/>
      <c r="N1760" s="165"/>
      <c r="AQ1760" s="158"/>
      <c r="AR1760" s="14"/>
      <c r="AS1760" s="2"/>
      <c r="AT1760" s="2"/>
      <c r="AU1760" s="15"/>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row>
    <row r="1761" spans="1:81" s="140" customFormat="1">
      <c r="A1761" s="142"/>
      <c r="B1761" s="217"/>
      <c r="C1761" s="163"/>
      <c r="D1761" s="164"/>
      <c r="H1761" s="165"/>
      <c r="M1761" s="165"/>
      <c r="N1761" s="165"/>
      <c r="AQ1761" s="158"/>
      <c r="AR1761" s="14"/>
      <c r="AS1761" s="2"/>
      <c r="AT1761" s="2"/>
      <c r="AU1761" s="15"/>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row>
    <row r="1762" spans="1:81" s="140" customFormat="1">
      <c r="A1762" s="142"/>
      <c r="B1762" s="217"/>
      <c r="C1762" s="163"/>
      <c r="D1762" s="164"/>
      <c r="H1762" s="165"/>
      <c r="M1762" s="165"/>
      <c r="N1762" s="165"/>
      <c r="AQ1762" s="158"/>
      <c r="AR1762" s="14"/>
      <c r="AS1762" s="2"/>
      <c r="AT1762" s="2"/>
      <c r="AU1762" s="15"/>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row>
    <row r="1763" spans="1:81" s="140" customFormat="1">
      <c r="A1763" s="142"/>
      <c r="B1763" s="217"/>
      <c r="C1763" s="163"/>
      <c r="D1763" s="164"/>
      <c r="H1763" s="165"/>
      <c r="M1763" s="165"/>
      <c r="N1763" s="165"/>
      <c r="AQ1763" s="158"/>
      <c r="AR1763" s="14"/>
      <c r="AS1763" s="2"/>
      <c r="AT1763" s="2"/>
      <c r="AU1763" s="15"/>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row>
    <row r="1764" spans="1:81" s="140" customFormat="1">
      <c r="A1764" s="142"/>
      <c r="B1764" s="217"/>
      <c r="C1764" s="163"/>
      <c r="D1764" s="164"/>
      <c r="H1764" s="165"/>
      <c r="M1764" s="165"/>
      <c r="N1764" s="165"/>
      <c r="AQ1764" s="158"/>
      <c r="AR1764" s="14"/>
      <c r="AS1764" s="2"/>
      <c r="AT1764" s="2"/>
      <c r="AU1764" s="15"/>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row>
    <row r="1765" spans="1:81" s="140" customFormat="1">
      <c r="A1765" s="142"/>
      <c r="B1765" s="217"/>
      <c r="C1765" s="163"/>
      <c r="D1765" s="164"/>
      <c r="H1765" s="165"/>
      <c r="M1765" s="165"/>
      <c r="N1765" s="165"/>
      <c r="AQ1765" s="158"/>
      <c r="AR1765" s="14"/>
      <c r="AS1765" s="2"/>
      <c r="AT1765" s="2"/>
      <c r="AU1765" s="15"/>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row>
    <row r="1766" spans="1:81" s="140" customFormat="1">
      <c r="A1766" s="142"/>
      <c r="B1766" s="217"/>
      <c r="C1766" s="163"/>
      <c r="D1766" s="164"/>
      <c r="H1766" s="165"/>
      <c r="M1766" s="165"/>
      <c r="N1766" s="165"/>
      <c r="AQ1766" s="158"/>
      <c r="AR1766" s="14"/>
      <c r="AS1766" s="2"/>
      <c r="AT1766" s="2"/>
      <c r="AU1766" s="15"/>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row>
    <row r="1767" spans="1:81" s="140" customFormat="1">
      <c r="A1767" s="142"/>
      <c r="B1767" s="217"/>
      <c r="C1767" s="163"/>
      <c r="D1767" s="164"/>
      <c r="H1767" s="165"/>
      <c r="M1767" s="165"/>
      <c r="N1767" s="165"/>
      <c r="AQ1767" s="158"/>
      <c r="AR1767" s="14"/>
      <c r="AS1767" s="2"/>
      <c r="AT1767" s="2"/>
      <c r="AU1767" s="15"/>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row>
    <row r="1768" spans="1:81" s="140" customFormat="1">
      <c r="A1768" s="142"/>
      <c r="B1768" s="217"/>
      <c r="C1768" s="163"/>
      <c r="D1768" s="164"/>
      <c r="H1768" s="165"/>
      <c r="M1768" s="165"/>
      <c r="N1768" s="165"/>
      <c r="AQ1768" s="158"/>
      <c r="AR1768" s="14"/>
      <c r="AS1768" s="2"/>
      <c r="AT1768" s="2"/>
      <c r="AU1768" s="15"/>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row>
    <row r="1769" spans="1:81" s="140" customFormat="1">
      <c r="A1769" s="142"/>
      <c r="B1769" s="217"/>
      <c r="C1769" s="163"/>
      <c r="D1769" s="164"/>
      <c r="H1769" s="165"/>
      <c r="M1769" s="165"/>
      <c r="N1769" s="165"/>
      <c r="AQ1769" s="158"/>
      <c r="AR1769" s="14"/>
      <c r="AS1769" s="2"/>
      <c r="AT1769" s="2"/>
      <c r="AU1769" s="15"/>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row>
    <row r="1770" spans="1:81" s="140" customFormat="1">
      <c r="A1770" s="142"/>
      <c r="B1770" s="217"/>
      <c r="C1770" s="163"/>
      <c r="D1770" s="164"/>
      <c r="H1770" s="165"/>
      <c r="M1770" s="165"/>
      <c r="N1770" s="165"/>
      <c r="AQ1770" s="158"/>
      <c r="AR1770" s="14"/>
      <c r="AS1770" s="2"/>
      <c r="AT1770" s="2"/>
      <c r="AU1770" s="15"/>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row>
    <row r="1771" spans="1:81" s="140" customFormat="1">
      <c r="A1771" s="142"/>
      <c r="B1771" s="217"/>
      <c r="C1771" s="163"/>
      <c r="D1771" s="164"/>
      <c r="H1771" s="165"/>
      <c r="M1771" s="165"/>
      <c r="N1771" s="165"/>
      <c r="AQ1771" s="158"/>
      <c r="AR1771" s="14"/>
      <c r="AS1771" s="2"/>
      <c r="AT1771" s="2"/>
      <c r="AU1771" s="15"/>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row>
    <row r="1772" spans="1:81" s="140" customFormat="1">
      <c r="A1772" s="142"/>
      <c r="B1772" s="217"/>
      <c r="C1772" s="163"/>
      <c r="D1772" s="164"/>
      <c r="H1772" s="165"/>
      <c r="M1772" s="165"/>
      <c r="N1772" s="165"/>
      <c r="AQ1772" s="158"/>
      <c r="AR1772" s="14"/>
      <c r="AS1772" s="2"/>
      <c r="AT1772" s="2"/>
      <c r="AU1772" s="15"/>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row>
    <row r="1773" spans="1:81" s="140" customFormat="1">
      <c r="A1773" s="142"/>
      <c r="B1773" s="217"/>
      <c r="C1773" s="163"/>
      <c r="D1773" s="164"/>
      <c r="H1773" s="165"/>
      <c r="M1773" s="165"/>
      <c r="N1773" s="165"/>
      <c r="AQ1773" s="158"/>
      <c r="AR1773" s="14"/>
      <c r="AS1773" s="2"/>
      <c r="AT1773" s="2"/>
      <c r="AU1773" s="15"/>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row>
    <row r="1774" spans="1:81" s="140" customFormat="1">
      <c r="A1774" s="142"/>
      <c r="B1774" s="217"/>
      <c r="C1774" s="163"/>
      <c r="D1774" s="164"/>
      <c r="H1774" s="165"/>
      <c r="M1774" s="165"/>
      <c r="N1774" s="165"/>
      <c r="AQ1774" s="158"/>
      <c r="AR1774" s="14"/>
      <c r="AS1774" s="2"/>
      <c r="AT1774" s="2"/>
      <c r="AU1774" s="15"/>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row>
    <row r="1775" spans="1:81" s="140" customFormat="1">
      <c r="A1775" s="142"/>
      <c r="B1775" s="217"/>
      <c r="C1775" s="163"/>
      <c r="D1775" s="164"/>
      <c r="H1775" s="165"/>
      <c r="M1775" s="165"/>
      <c r="N1775" s="165"/>
      <c r="AQ1775" s="158"/>
      <c r="AR1775" s="14"/>
      <c r="AS1775" s="2"/>
      <c r="AT1775" s="2"/>
      <c r="AU1775" s="15"/>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row>
    <row r="1776" spans="1:81" s="140" customFormat="1">
      <c r="A1776" s="142"/>
      <c r="B1776" s="217"/>
      <c r="C1776" s="163"/>
      <c r="D1776" s="164"/>
      <c r="H1776" s="165"/>
      <c r="M1776" s="165"/>
      <c r="N1776" s="165"/>
      <c r="AQ1776" s="158"/>
      <c r="AR1776" s="14"/>
      <c r="AS1776" s="2"/>
      <c r="AT1776" s="2"/>
      <c r="AU1776" s="15"/>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row>
    <row r="1777" spans="1:81" s="140" customFormat="1">
      <c r="A1777" s="142"/>
      <c r="B1777" s="217"/>
      <c r="C1777" s="163"/>
      <c r="D1777" s="164"/>
      <c r="H1777" s="165"/>
      <c r="M1777" s="165"/>
      <c r="N1777" s="165"/>
      <c r="AQ1777" s="158"/>
      <c r="AR1777" s="14"/>
      <c r="AS1777" s="2"/>
      <c r="AT1777" s="2"/>
      <c r="AU1777" s="15"/>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row>
    <row r="1778" spans="1:81" s="140" customFormat="1">
      <c r="A1778" s="142"/>
      <c r="B1778" s="217"/>
      <c r="C1778" s="163"/>
      <c r="D1778" s="164"/>
      <c r="H1778" s="165"/>
      <c r="M1778" s="165"/>
      <c r="N1778" s="165"/>
      <c r="AQ1778" s="158"/>
      <c r="AR1778" s="14"/>
      <c r="AS1778" s="2"/>
      <c r="AT1778" s="2"/>
      <c r="AU1778" s="15"/>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row>
    <row r="1779" spans="1:81" s="140" customFormat="1">
      <c r="A1779" s="142"/>
      <c r="B1779" s="217"/>
      <c r="C1779" s="163"/>
      <c r="D1779" s="164"/>
      <c r="H1779" s="165"/>
      <c r="M1779" s="165"/>
      <c r="N1779" s="165"/>
      <c r="AQ1779" s="158"/>
      <c r="AR1779" s="14"/>
      <c r="AS1779" s="2"/>
      <c r="AT1779" s="2"/>
      <c r="AU1779" s="15"/>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row>
    <row r="1780" spans="1:81" s="140" customFormat="1">
      <c r="A1780" s="142"/>
      <c r="B1780" s="217"/>
      <c r="C1780" s="163"/>
      <c r="D1780" s="164"/>
      <c r="H1780" s="165"/>
      <c r="M1780" s="165"/>
      <c r="N1780" s="165"/>
      <c r="AQ1780" s="158"/>
      <c r="AR1780" s="14"/>
      <c r="AS1780" s="2"/>
      <c r="AT1780" s="2"/>
      <c r="AU1780" s="15"/>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row>
    <row r="1781" spans="1:81" s="140" customFormat="1">
      <c r="A1781" s="142"/>
      <c r="B1781" s="217"/>
      <c r="C1781" s="163"/>
      <c r="D1781" s="164"/>
      <c r="H1781" s="165"/>
      <c r="M1781" s="165"/>
      <c r="N1781" s="165"/>
      <c r="AQ1781" s="158"/>
      <c r="AR1781" s="14"/>
      <c r="AS1781" s="2"/>
      <c r="AT1781" s="2"/>
      <c r="AU1781" s="15"/>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row>
    <row r="1782" spans="1:81" s="140" customFormat="1">
      <c r="A1782" s="142"/>
      <c r="B1782" s="217"/>
      <c r="C1782" s="163"/>
      <c r="D1782" s="164"/>
      <c r="H1782" s="165"/>
      <c r="M1782" s="165"/>
      <c r="N1782" s="165"/>
      <c r="AQ1782" s="158"/>
      <c r="AR1782" s="14"/>
      <c r="AS1782" s="2"/>
      <c r="AT1782" s="2"/>
      <c r="AU1782" s="15"/>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row>
    <row r="1783" spans="1:81" s="140" customFormat="1">
      <c r="A1783" s="142"/>
      <c r="B1783" s="217"/>
      <c r="C1783" s="163"/>
      <c r="D1783" s="164"/>
      <c r="H1783" s="165"/>
      <c r="M1783" s="165"/>
      <c r="N1783" s="165"/>
      <c r="AQ1783" s="158"/>
      <c r="AR1783" s="14"/>
      <c r="AS1783" s="2"/>
      <c r="AT1783" s="2"/>
      <c r="AU1783" s="15"/>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row>
    <row r="1784" spans="1:81" s="140" customFormat="1">
      <c r="A1784" s="142"/>
      <c r="B1784" s="217"/>
      <c r="C1784" s="163"/>
      <c r="D1784" s="164"/>
      <c r="H1784" s="165"/>
      <c r="M1784" s="165"/>
      <c r="N1784" s="165"/>
      <c r="AQ1784" s="158"/>
      <c r="AR1784" s="14"/>
      <c r="AS1784" s="2"/>
      <c r="AT1784" s="2"/>
      <c r="AU1784" s="15"/>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row>
    <row r="1785" spans="1:81" s="140" customFormat="1">
      <c r="A1785" s="142"/>
      <c r="B1785" s="217"/>
      <c r="C1785" s="163"/>
      <c r="D1785" s="164"/>
      <c r="H1785" s="165"/>
      <c r="M1785" s="165"/>
      <c r="N1785" s="165"/>
      <c r="AQ1785" s="158"/>
      <c r="AR1785" s="14"/>
      <c r="AS1785" s="2"/>
      <c r="AT1785" s="2"/>
      <c r="AU1785" s="15"/>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row>
    <row r="1786" spans="1:81" s="140" customFormat="1">
      <c r="A1786" s="142"/>
      <c r="B1786" s="217"/>
      <c r="C1786" s="163"/>
      <c r="D1786" s="164"/>
      <c r="H1786" s="165"/>
      <c r="M1786" s="165"/>
      <c r="N1786" s="165"/>
      <c r="AQ1786" s="158"/>
      <c r="AR1786" s="14"/>
      <c r="AS1786" s="2"/>
      <c r="AT1786" s="2"/>
      <c r="AU1786" s="15"/>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row>
    <row r="1787" spans="1:81" s="140" customFormat="1">
      <c r="A1787" s="142"/>
      <c r="B1787" s="217"/>
      <c r="C1787" s="163"/>
      <c r="D1787" s="164"/>
      <c r="H1787" s="165"/>
      <c r="M1787" s="165"/>
      <c r="N1787" s="165"/>
      <c r="AQ1787" s="158"/>
      <c r="AR1787" s="14"/>
      <c r="AS1787" s="2"/>
      <c r="AT1787" s="2"/>
      <c r="AU1787" s="15"/>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row>
    <row r="1788" spans="1:81" s="140" customFormat="1">
      <c r="A1788" s="142"/>
      <c r="B1788" s="217"/>
      <c r="C1788" s="163"/>
      <c r="D1788" s="164"/>
      <c r="H1788" s="165"/>
      <c r="M1788" s="165"/>
      <c r="N1788" s="165"/>
      <c r="AQ1788" s="158"/>
      <c r="AR1788" s="14"/>
      <c r="AS1788" s="2"/>
      <c r="AT1788" s="2"/>
      <c r="AU1788" s="15"/>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row>
    <row r="1789" spans="1:81" s="140" customFormat="1">
      <c r="A1789" s="142"/>
      <c r="B1789" s="217"/>
      <c r="C1789" s="163"/>
      <c r="D1789" s="164"/>
      <c r="H1789" s="165"/>
      <c r="M1789" s="165"/>
      <c r="N1789" s="165"/>
      <c r="AQ1789" s="158"/>
      <c r="AR1789" s="14"/>
      <c r="AS1789" s="2"/>
      <c r="AT1789" s="2"/>
      <c r="AU1789" s="15"/>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row>
    <row r="1790" spans="1:81" s="140" customFormat="1">
      <c r="A1790" s="142"/>
      <c r="B1790" s="217"/>
      <c r="C1790" s="163"/>
      <c r="D1790" s="164"/>
      <c r="H1790" s="165"/>
      <c r="M1790" s="165"/>
      <c r="N1790" s="165"/>
      <c r="AQ1790" s="158"/>
      <c r="AR1790" s="14"/>
      <c r="AS1790" s="2"/>
      <c r="AT1790" s="2"/>
      <c r="AU1790" s="15"/>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row>
    <row r="1791" spans="1:81" s="140" customFormat="1">
      <c r="A1791" s="142"/>
      <c r="B1791" s="217"/>
      <c r="C1791" s="163"/>
      <c r="D1791" s="164"/>
      <c r="H1791" s="165"/>
      <c r="M1791" s="165"/>
      <c r="N1791" s="165"/>
      <c r="AQ1791" s="158"/>
      <c r="AR1791" s="14"/>
      <c r="AS1791" s="2"/>
      <c r="AT1791" s="2"/>
      <c r="AU1791" s="15"/>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row>
    <row r="1792" spans="1:81" s="140" customFormat="1">
      <c r="A1792" s="142"/>
      <c r="B1792" s="217"/>
      <c r="C1792" s="163"/>
      <c r="D1792" s="164"/>
      <c r="H1792" s="165"/>
      <c r="M1792" s="165"/>
      <c r="N1792" s="165"/>
      <c r="AQ1792" s="158"/>
      <c r="AR1792" s="14"/>
      <c r="AS1792" s="2"/>
      <c r="AT1792" s="2"/>
      <c r="AU1792" s="15"/>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row>
    <row r="1793" spans="1:81" s="140" customFormat="1">
      <c r="A1793" s="142"/>
      <c r="B1793" s="217"/>
      <c r="C1793" s="163"/>
      <c r="D1793" s="164"/>
      <c r="H1793" s="165"/>
      <c r="M1793" s="165"/>
      <c r="N1793" s="165"/>
      <c r="AQ1793" s="158"/>
      <c r="AR1793" s="14"/>
      <c r="AS1793" s="2"/>
      <c r="AT1793" s="2"/>
      <c r="AU1793" s="15"/>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row>
    <row r="1794" spans="1:81" s="140" customFormat="1">
      <c r="A1794" s="142"/>
      <c r="B1794" s="217"/>
      <c r="C1794" s="163"/>
      <c r="D1794" s="164"/>
      <c r="H1794" s="165"/>
      <c r="M1794" s="165"/>
      <c r="N1794" s="165"/>
      <c r="AQ1794" s="158"/>
      <c r="AR1794" s="14"/>
      <c r="AS1794" s="2"/>
      <c r="AT1794" s="2"/>
      <c r="AU1794" s="15"/>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row>
    <row r="1795" spans="1:81" s="140" customFormat="1">
      <c r="A1795" s="142"/>
      <c r="B1795" s="217"/>
      <c r="C1795" s="163"/>
      <c r="D1795" s="164"/>
      <c r="H1795" s="165"/>
      <c r="M1795" s="165"/>
      <c r="N1795" s="165"/>
      <c r="AQ1795" s="158"/>
      <c r="AR1795" s="14"/>
      <c r="AS1795" s="2"/>
      <c r="AT1795" s="2"/>
      <c r="AU1795" s="15"/>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row>
    <row r="1796" spans="1:81" s="140" customFormat="1">
      <c r="A1796" s="142"/>
      <c r="B1796" s="217"/>
      <c r="C1796" s="163"/>
      <c r="D1796" s="164"/>
      <c r="H1796" s="165"/>
      <c r="M1796" s="165"/>
      <c r="N1796" s="165"/>
      <c r="AQ1796" s="158"/>
      <c r="AR1796" s="14"/>
      <c r="AS1796" s="2"/>
      <c r="AT1796" s="2"/>
      <c r="AU1796" s="15"/>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row>
    <row r="1797" spans="1:81" s="140" customFormat="1">
      <c r="A1797" s="142"/>
      <c r="B1797" s="217"/>
      <c r="C1797" s="163"/>
      <c r="D1797" s="164"/>
      <c r="H1797" s="165"/>
      <c r="M1797" s="165"/>
      <c r="N1797" s="165"/>
      <c r="AQ1797" s="158"/>
      <c r="AR1797" s="14"/>
      <c r="AS1797" s="2"/>
      <c r="AT1797" s="2"/>
      <c r="AU1797" s="15"/>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row>
    <row r="1798" spans="1:81" s="140" customFormat="1">
      <c r="A1798" s="142"/>
      <c r="B1798" s="217"/>
      <c r="C1798" s="163"/>
      <c r="D1798" s="164"/>
      <c r="H1798" s="165"/>
      <c r="M1798" s="165"/>
      <c r="N1798" s="165"/>
      <c r="AQ1798" s="158"/>
      <c r="AR1798" s="14"/>
      <c r="AS1798" s="2"/>
      <c r="AT1798" s="2"/>
      <c r="AU1798" s="15"/>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row>
    <row r="1799" spans="1:81" s="140" customFormat="1">
      <c r="A1799" s="142"/>
      <c r="B1799" s="217"/>
      <c r="C1799" s="163"/>
      <c r="D1799" s="164"/>
      <c r="H1799" s="165"/>
      <c r="M1799" s="165"/>
      <c r="N1799" s="165"/>
      <c r="AQ1799" s="158"/>
      <c r="AR1799" s="14"/>
      <c r="AS1799" s="2"/>
      <c r="AT1799" s="2"/>
      <c r="AU1799" s="15"/>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row>
    <row r="1800" spans="1:81" s="140" customFormat="1">
      <c r="A1800" s="142"/>
      <c r="B1800" s="217"/>
      <c r="C1800" s="163"/>
      <c r="D1800" s="164"/>
      <c r="H1800" s="165"/>
      <c r="M1800" s="165"/>
      <c r="N1800" s="165"/>
      <c r="AQ1800" s="158"/>
      <c r="AR1800" s="14"/>
      <c r="AS1800" s="2"/>
      <c r="AT1800" s="2"/>
      <c r="AU1800" s="15"/>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row>
    <row r="1801" spans="1:81" s="140" customFormat="1">
      <c r="A1801" s="142"/>
      <c r="B1801" s="217"/>
      <c r="C1801" s="163"/>
      <c r="D1801" s="164"/>
      <c r="H1801" s="165"/>
      <c r="M1801" s="165"/>
      <c r="N1801" s="165"/>
      <c r="AQ1801" s="158"/>
      <c r="AR1801" s="14"/>
      <c r="AS1801" s="2"/>
      <c r="AT1801" s="2"/>
      <c r="AU1801" s="15"/>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row>
    <row r="1802" spans="1:81" s="140" customFormat="1">
      <c r="A1802" s="142"/>
      <c r="B1802" s="217"/>
      <c r="C1802" s="163"/>
      <c r="D1802" s="164"/>
      <c r="H1802" s="165"/>
      <c r="M1802" s="165"/>
      <c r="N1802" s="165"/>
      <c r="AQ1802" s="158"/>
      <c r="AR1802" s="14"/>
      <c r="AS1802" s="2"/>
      <c r="AT1802" s="2"/>
      <c r="AU1802" s="15"/>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row>
    <row r="1803" spans="1:81" s="140" customFormat="1">
      <c r="A1803" s="142"/>
      <c r="B1803" s="217"/>
      <c r="C1803" s="163"/>
      <c r="D1803" s="164"/>
      <c r="H1803" s="165"/>
      <c r="M1803" s="165"/>
      <c r="N1803" s="165"/>
      <c r="AQ1803" s="158"/>
      <c r="AR1803" s="14"/>
      <c r="AS1803" s="2"/>
      <c r="AT1803" s="2"/>
      <c r="AU1803" s="15"/>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row>
    <row r="1804" spans="1:81" s="140" customFormat="1">
      <c r="A1804" s="142"/>
      <c r="B1804" s="217"/>
      <c r="C1804" s="163"/>
      <c r="D1804" s="164"/>
      <c r="H1804" s="165"/>
      <c r="M1804" s="165"/>
      <c r="N1804" s="165"/>
      <c r="AQ1804" s="158"/>
      <c r="AR1804" s="14"/>
      <c r="AS1804" s="2"/>
      <c r="AT1804" s="2"/>
      <c r="AU1804" s="15"/>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row>
    <row r="1805" spans="1:81" s="140" customFormat="1">
      <c r="A1805" s="142"/>
      <c r="B1805" s="217"/>
      <c r="C1805" s="163"/>
      <c r="D1805" s="164"/>
      <c r="H1805" s="165"/>
      <c r="M1805" s="165"/>
      <c r="N1805" s="165"/>
      <c r="AQ1805" s="158"/>
      <c r="AR1805" s="14"/>
      <c r="AS1805" s="2"/>
      <c r="AT1805" s="2"/>
      <c r="AU1805" s="15"/>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row>
    <row r="1806" spans="1:81" s="140" customFormat="1">
      <c r="A1806" s="142"/>
      <c r="B1806" s="217"/>
      <c r="C1806" s="163"/>
      <c r="D1806" s="164"/>
      <c r="H1806" s="165"/>
      <c r="M1806" s="165"/>
      <c r="N1806" s="165"/>
      <c r="AQ1806" s="158"/>
      <c r="AR1806" s="14"/>
      <c r="AS1806" s="2"/>
      <c r="AT1806" s="2"/>
      <c r="AU1806" s="15"/>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row>
    <row r="1807" spans="1:81" s="140" customFormat="1">
      <c r="A1807" s="142"/>
      <c r="B1807" s="217"/>
      <c r="C1807" s="163"/>
      <c r="D1807" s="164"/>
      <c r="H1807" s="165"/>
      <c r="M1807" s="165"/>
      <c r="N1807" s="165"/>
      <c r="AQ1807" s="158"/>
      <c r="AR1807" s="14"/>
      <c r="AS1807" s="2"/>
      <c r="AT1807" s="2"/>
      <c r="AU1807" s="15"/>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row>
    <row r="1808" spans="1:81" s="140" customFormat="1">
      <c r="A1808" s="142"/>
      <c r="B1808" s="217"/>
      <c r="C1808" s="163"/>
      <c r="D1808" s="164"/>
      <c r="H1808" s="165"/>
      <c r="M1808" s="165"/>
      <c r="N1808" s="165"/>
      <c r="AQ1808" s="158"/>
      <c r="AR1808" s="14"/>
      <c r="AS1808" s="2"/>
      <c r="AT1808" s="2"/>
      <c r="AU1808" s="15"/>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row>
    <row r="1809" spans="1:81" s="140" customFormat="1">
      <c r="A1809" s="142"/>
      <c r="B1809" s="217"/>
      <c r="C1809" s="163"/>
      <c r="D1809" s="164"/>
      <c r="H1809" s="165"/>
      <c r="M1809" s="165"/>
      <c r="N1809" s="165"/>
      <c r="AQ1809" s="158"/>
      <c r="AR1809" s="14"/>
      <c r="AS1809" s="2"/>
      <c r="AT1809" s="2"/>
      <c r="AU1809" s="15"/>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row>
    <row r="1810" spans="1:81" s="140" customFormat="1">
      <c r="A1810" s="142"/>
      <c r="B1810" s="217"/>
      <c r="C1810" s="163"/>
      <c r="D1810" s="164"/>
      <c r="H1810" s="165"/>
      <c r="M1810" s="165"/>
      <c r="N1810" s="165"/>
      <c r="AQ1810" s="158"/>
      <c r="AR1810" s="14"/>
      <c r="AS1810" s="2"/>
      <c r="AT1810" s="2"/>
      <c r="AU1810" s="15"/>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row>
    <row r="1811" spans="1:81" s="140" customFormat="1">
      <c r="A1811" s="142"/>
      <c r="B1811" s="217"/>
      <c r="C1811" s="163"/>
      <c r="D1811" s="164"/>
      <c r="H1811" s="165"/>
      <c r="M1811" s="165"/>
      <c r="N1811" s="165"/>
      <c r="AQ1811" s="158"/>
      <c r="AR1811" s="14"/>
      <c r="AS1811" s="2"/>
      <c r="AT1811" s="2"/>
      <c r="AU1811" s="15"/>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row>
    <row r="1812" spans="1:81" s="140" customFormat="1">
      <c r="A1812" s="142"/>
      <c r="B1812" s="217"/>
      <c r="C1812" s="163"/>
      <c r="D1812" s="164"/>
      <c r="H1812" s="165"/>
      <c r="M1812" s="165"/>
      <c r="N1812" s="165"/>
      <c r="AQ1812" s="158"/>
      <c r="AR1812" s="14"/>
      <c r="AS1812" s="2"/>
      <c r="AT1812" s="2"/>
      <c r="AU1812" s="15"/>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row>
    <row r="1813" spans="1:81" s="140" customFormat="1">
      <c r="A1813" s="142"/>
      <c r="B1813" s="217"/>
      <c r="C1813" s="163"/>
      <c r="D1813" s="164"/>
      <c r="H1813" s="165"/>
      <c r="M1813" s="165"/>
      <c r="N1813" s="165"/>
      <c r="AQ1813" s="158"/>
      <c r="AR1813" s="14"/>
      <c r="AS1813" s="2"/>
      <c r="AT1813" s="2"/>
      <c r="AU1813" s="15"/>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row>
    <row r="1814" spans="1:81" s="140" customFormat="1">
      <c r="A1814" s="142"/>
      <c r="B1814" s="217"/>
      <c r="C1814" s="163"/>
      <c r="D1814" s="164"/>
      <c r="H1814" s="165"/>
      <c r="M1814" s="165"/>
      <c r="N1814" s="165"/>
      <c r="AQ1814" s="158"/>
      <c r="AR1814" s="14"/>
      <c r="AS1814" s="2"/>
      <c r="AT1814" s="2"/>
      <c r="AU1814" s="15"/>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row>
    <row r="1815" spans="1:81" s="140" customFormat="1">
      <c r="A1815" s="142"/>
      <c r="B1815" s="217"/>
      <c r="C1815" s="163"/>
      <c r="D1815" s="164"/>
      <c r="H1815" s="165"/>
      <c r="M1815" s="165"/>
      <c r="N1815" s="165"/>
      <c r="AQ1815" s="158"/>
      <c r="AR1815" s="14"/>
      <c r="AS1815" s="2"/>
      <c r="AT1815" s="2"/>
      <c r="AU1815" s="15"/>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row>
    <row r="1816" spans="1:81" s="140" customFormat="1">
      <c r="A1816" s="142"/>
      <c r="B1816" s="217"/>
      <c r="C1816" s="163"/>
      <c r="D1816" s="164"/>
      <c r="H1816" s="165"/>
      <c r="M1816" s="165"/>
      <c r="N1816" s="165"/>
      <c r="AQ1816" s="158"/>
      <c r="AR1816" s="14"/>
      <c r="AS1816" s="2"/>
      <c r="AT1816" s="2"/>
      <c r="AU1816" s="15"/>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row>
    <row r="1817" spans="1:81" s="140" customFormat="1">
      <c r="A1817" s="142"/>
      <c r="B1817" s="217"/>
      <c r="C1817" s="163"/>
      <c r="D1817" s="164"/>
      <c r="H1817" s="165"/>
      <c r="M1817" s="165"/>
      <c r="N1817" s="165"/>
      <c r="AQ1817" s="158"/>
      <c r="AR1817" s="14"/>
      <c r="AS1817" s="2"/>
      <c r="AT1817" s="2"/>
      <c r="AU1817" s="15"/>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row>
    <row r="1818" spans="1:81" s="140" customFormat="1">
      <c r="A1818" s="142"/>
      <c r="B1818" s="217"/>
      <c r="C1818" s="163"/>
      <c r="D1818" s="164"/>
      <c r="H1818" s="165"/>
      <c r="M1818" s="165"/>
      <c r="N1818" s="165"/>
      <c r="AQ1818" s="158"/>
      <c r="AR1818" s="14"/>
      <c r="AS1818" s="2"/>
      <c r="AT1818" s="2"/>
      <c r="AU1818" s="15"/>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row>
    <row r="1819" spans="1:81" s="140" customFormat="1">
      <c r="A1819" s="142"/>
      <c r="B1819" s="217"/>
      <c r="C1819" s="163"/>
      <c r="D1819" s="164"/>
      <c r="H1819" s="165"/>
      <c r="M1819" s="165"/>
      <c r="N1819" s="165"/>
      <c r="AQ1819" s="158"/>
      <c r="AR1819" s="14"/>
      <c r="AS1819" s="2"/>
      <c r="AT1819" s="2"/>
      <c r="AU1819" s="15"/>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row>
    <row r="1820" spans="1:81" s="140" customFormat="1">
      <c r="A1820" s="142"/>
      <c r="B1820" s="217"/>
      <c r="C1820" s="163"/>
      <c r="D1820" s="164"/>
      <c r="H1820" s="165"/>
      <c r="M1820" s="165"/>
      <c r="N1820" s="165"/>
      <c r="AQ1820" s="158"/>
      <c r="AR1820" s="14"/>
      <c r="AS1820" s="2"/>
      <c r="AT1820" s="2"/>
      <c r="AU1820" s="15"/>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row>
    <row r="1821" spans="1:81" s="140" customFormat="1">
      <c r="A1821" s="142"/>
      <c r="B1821" s="217"/>
      <c r="C1821" s="163"/>
      <c r="D1821" s="164"/>
      <c r="H1821" s="165"/>
      <c r="M1821" s="165"/>
      <c r="N1821" s="165"/>
      <c r="AQ1821" s="158"/>
      <c r="AR1821" s="14"/>
      <c r="AS1821" s="2"/>
      <c r="AT1821" s="2"/>
      <c r="AU1821" s="15"/>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row>
    <row r="1822" spans="1:81" s="140" customFormat="1">
      <c r="A1822" s="142"/>
      <c r="B1822" s="217"/>
      <c r="C1822" s="163"/>
      <c r="D1822" s="164"/>
      <c r="H1822" s="165"/>
      <c r="M1822" s="165"/>
      <c r="N1822" s="165"/>
      <c r="AQ1822" s="158"/>
      <c r="AR1822" s="14"/>
      <c r="AS1822" s="2"/>
      <c r="AT1822" s="2"/>
      <c r="AU1822" s="15"/>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row>
    <row r="1823" spans="1:81" s="140" customFormat="1">
      <c r="A1823" s="142"/>
      <c r="B1823" s="217"/>
      <c r="C1823" s="163"/>
      <c r="D1823" s="164"/>
      <c r="H1823" s="165"/>
      <c r="M1823" s="165"/>
      <c r="N1823" s="165"/>
      <c r="AQ1823" s="158"/>
      <c r="AR1823" s="14"/>
      <c r="AS1823" s="2"/>
      <c r="AT1823" s="2"/>
      <c r="AU1823" s="15"/>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row>
    <row r="1824" spans="1:81" s="140" customFormat="1">
      <c r="A1824" s="142"/>
      <c r="B1824" s="217"/>
      <c r="C1824" s="163"/>
      <c r="D1824" s="164"/>
      <c r="H1824" s="165"/>
      <c r="M1824" s="165"/>
      <c r="N1824" s="165"/>
      <c r="AQ1824" s="158"/>
      <c r="AR1824" s="14"/>
      <c r="AS1824" s="2"/>
      <c r="AT1824" s="2"/>
      <c r="AU1824" s="15"/>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row>
    <row r="1825" spans="1:81" s="140" customFormat="1">
      <c r="A1825" s="142"/>
      <c r="B1825" s="217"/>
      <c r="C1825" s="163"/>
      <c r="D1825" s="164"/>
      <c r="H1825" s="165"/>
      <c r="M1825" s="165"/>
      <c r="N1825" s="165"/>
      <c r="AQ1825" s="158"/>
      <c r="AR1825" s="14"/>
      <c r="AS1825" s="2"/>
      <c r="AT1825" s="2"/>
      <c r="AU1825" s="15"/>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row>
    <row r="1826" spans="1:81" s="140" customFormat="1">
      <c r="A1826" s="142"/>
      <c r="B1826" s="217"/>
      <c r="C1826" s="163"/>
      <c r="D1826" s="164"/>
      <c r="H1826" s="165"/>
      <c r="M1826" s="165"/>
      <c r="N1826" s="165"/>
      <c r="AQ1826" s="158"/>
      <c r="AR1826" s="14"/>
      <c r="AS1826" s="2"/>
      <c r="AT1826" s="2"/>
      <c r="AU1826" s="15"/>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row>
    <row r="1827" spans="1:81" s="140" customFormat="1">
      <c r="A1827" s="142"/>
      <c r="B1827" s="217"/>
      <c r="C1827" s="163"/>
      <c r="D1827" s="164"/>
      <c r="H1827" s="165"/>
      <c r="M1827" s="165"/>
      <c r="N1827" s="165"/>
      <c r="AQ1827" s="158"/>
      <c r="AR1827" s="14"/>
      <c r="AS1827" s="2"/>
      <c r="AT1827" s="2"/>
      <c r="AU1827" s="15"/>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row>
    <row r="1828" spans="1:81" s="140" customFormat="1">
      <c r="A1828" s="142"/>
      <c r="B1828" s="217"/>
      <c r="C1828" s="163"/>
      <c r="D1828" s="164"/>
      <c r="H1828" s="165"/>
      <c r="M1828" s="165"/>
      <c r="N1828" s="165"/>
      <c r="AQ1828" s="158"/>
      <c r="AR1828" s="14"/>
      <c r="AS1828" s="2"/>
      <c r="AT1828" s="2"/>
      <c r="AU1828" s="15"/>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row>
    <row r="1829" spans="1:81" s="140" customFormat="1">
      <c r="A1829" s="142"/>
      <c r="B1829" s="217"/>
      <c r="C1829" s="163"/>
      <c r="D1829" s="164"/>
      <c r="H1829" s="165"/>
      <c r="M1829" s="165"/>
      <c r="N1829" s="165"/>
      <c r="AQ1829" s="158"/>
      <c r="AR1829" s="14"/>
      <c r="AS1829" s="2"/>
      <c r="AT1829" s="2"/>
      <c r="AU1829" s="15"/>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row>
    <row r="1830" spans="1:81" s="140" customFormat="1">
      <c r="A1830" s="142"/>
      <c r="B1830" s="217"/>
      <c r="C1830" s="163"/>
      <c r="D1830" s="164"/>
      <c r="H1830" s="165"/>
      <c r="M1830" s="165"/>
      <c r="N1830" s="165"/>
      <c r="AQ1830" s="158"/>
      <c r="AR1830" s="14"/>
      <c r="AS1830" s="2"/>
      <c r="AT1830" s="2"/>
      <c r="AU1830" s="15"/>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row>
    <row r="1831" spans="1:81" s="140" customFormat="1">
      <c r="A1831" s="142"/>
      <c r="B1831" s="217"/>
      <c r="C1831" s="163"/>
      <c r="D1831" s="164"/>
      <c r="H1831" s="165"/>
      <c r="M1831" s="165"/>
      <c r="N1831" s="165"/>
      <c r="AQ1831" s="158"/>
      <c r="AR1831" s="14"/>
      <c r="AS1831" s="2"/>
      <c r="AT1831" s="2"/>
      <c r="AU1831" s="15"/>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row>
    <row r="1832" spans="1:81" s="140" customFormat="1">
      <c r="A1832" s="142"/>
      <c r="B1832" s="217"/>
      <c r="C1832" s="163"/>
      <c r="D1832" s="164"/>
      <c r="H1832" s="165"/>
      <c r="M1832" s="165"/>
      <c r="N1832" s="165"/>
      <c r="AQ1832" s="158"/>
      <c r="AR1832" s="14"/>
      <c r="AS1832" s="2"/>
      <c r="AT1832" s="2"/>
      <c r="AU1832" s="15"/>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row>
    <row r="1833" spans="1:81" s="140" customFormat="1">
      <c r="A1833" s="142"/>
      <c r="B1833" s="217"/>
      <c r="C1833" s="163"/>
      <c r="D1833" s="164"/>
      <c r="H1833" s="165"/>
      <c r="M1833" s="165"/>
      <c r="N1833" s="165"/>
      <c r="AQ1833" s="158"/>
      <c r="AR1833" s="14"/>
      <c r="AS1833" s="2"/>
      <c r="AT1833" s="2"/>
      <c r="AU1833" s="15"/>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row>
    <row r="1834" spans="1:81" s="140" customFormat="1">
      <c r="A1834" s="142"/>
      <c r="B1834" s="217"/>
      <c r="C1834" s="163"/>
      <c r="D1834" s="164"/>
      <c r="H1834" s="165"/>
      <c r="M1834" s="165"/>
      <c r="N1834" s="165"/>
      <c r="AQ1834" s="158"/>
      <c r="AR1834" s="14"/>
      <c r="AS1834" s="2"/>
      <c r="AT1834" s="2"/>
      <c r="AU1834" s="15"/>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row>
    <row r="1835" spans="1:81" s="140" customFormat="1">
      <c r="A1835" s="142"/>
      <c r="B1835" s="217"/>
      <c r="C1835" s="163"/>
      <c r="D1835" s="164"/>
      <c r="H1835" s="165"/>
      <c r="M1835" s="165"/>
      <c r="N1835" s="165"/>
      <c r="AQ1835" s="158"/>
      <c r="AR1835" s="14"/>
      <c r="AS1835" s="2"/>
      <c r="AT1835" s="2"/>
      <c r="AU1835" s="15"/>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row>
    <row r="1836" spans="1:81" s="140" customFormat="1">
      <c r="A1836" s="142"/>
      <c r="B1836" s="217"/>
      <c r="C1836" s="163"/>
      <c r="D1836" s="164"/>
      <c r="H1836" s="165"/>
      <c r="M1836" s="165"/>
      <c r="N1836" s="165"/>
      <c r="AQ1836" s="158"/>
      <c r="AR1836" s="14"/>
      <c r="AS1836" s="2"/>
      <c r="AT1836" s="2"/>
      <c r="AU1836" s="15"/>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row>
    <row r="1837" spans="1:81" s="140" customFormat="1">
      <c r="A1837" s="142"/>
      <c r="B1837" s="217"/>
      <c r="C1837" s="163"/>
      <c r="D1837" s="164"/>
      <c r="H1837" s="165"/>
      <c r="M1837" s="165"/>
      <c r="N1837" s="165"/>
      <c r="AQ1837" s="158"/>
      <c r="AR1837" s="14"/>
      <c r="AS1837" s="2"/>
      <c r="AT1837" s="2"/>
      <c r="AU1837" s="15"/>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row>
    <row r="1838" spans="1:81" s="140" customFormat="1">
      <c r="A1838" s="142"/>
      <c r="B1838" s="217"/>
      <c r="C1838" s="163"/>
      <c r="D1838" s="164"/>
      <c r="H1838" s="165"/>
      <c r="M1838" s="165"/>
      <c r="N1838" s="165"/>
      <c r="AQ1838" s="158"/>
      <c r="AR1838" s="14"/>
      <c r="AS1838" s="2"/>
      <c r="AT1838" s="2"/>
      <c r="AU1838" s="15"/>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row>
    <row r="1839" spans="1:81" s="140" customFormat="1">
      <c r="A1839" s="142"/>
      <c r="B1839" s="217"/>
      <c r="C1839" s="163"/>
      <c r="D1839" s="164"/>
      <c r="H1839" s="165"/>
      <c r="M1839" s="165"/>
      <c r="N1839" s="165"/>
      <c r="AQ1839" s="158"/>
      <c r="AR1839" s="14"/>
      <c r="AS1839" s="2"/>
      <c r="AT1839" s="2"/>
      <c r="AU1839" s="15"/>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row>
    <row r="1840" spans="1:81" s="140" customFormat="1">
      <c r="A1840" s="142"/>
      <c r="B1840" s="217"/>
      <c r="C1840" s="163"/>
      <c r="D1840" s="164"/>
      <c r="H1840" s="165"/>
      <c r="M1840" s="165"/>
      <c r="N1840" s="165"/>
      <c r="AQ1840" s="158"/>
      <c r="AR1840" s="14"/>
      <c r="AS1840" s="2"/>
      <c r="AT1840" s="2"/>
      <c r="AU1840" s="15"/>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row>
    <row r="1841" spans="1:81" s="140" customFormat="1">
      <c r="A1841" s="142"/>
      <c r="B1841" s="217"/>
      <c r="C1841" s="163"/>
      <c r="D1841" s="164"/>
      <c r="H1841" s="165"/>
      <c r="M1841" s="165"/>
      <c r="N1841" s="165"/>
      <c r="AQ1841" s="158"/>
      <c r="AR1841" s="14"/>
      <c r="AS1841" s="2"/>
      <c r="AT1841" s="2"/>
      <c r="AU1841" s="15"/>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row>
    <row r="1842" spans="1:81" s="140" customFormat="1">
      <c r="A1842" s="142"/>
      <c r="B1842" s="217"/>
      <c r="C1842" s="163"/>
      <c r="D1842" s="164"/>
      <c r="H1842" s="165"/>
      <c r="M1842" s="165"/>
      <c r="N1842" s="165"/>
      <c r="AQ1842" s="158"/>
      <c r="AR1842" s="14"/>
      <c r="AS1842" s="2"/>
      <c r="AT1842" s="2"/>
      <c r="AU1842" s="15"/>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row>
    <row r="1843" spans="1:81" s="140" customFormat="1">
      <c r="A1843" s="142"/>
      <c r="B1843" s="217"/>
      <c r="C1843" s="163"/>
      <c r="D1843" s="164"/>
      <c r="H1843" s="165"/>
      <c r="M1843" s="165"/>
      <c r="N1843" s="165"/>
      <c r="AQ1843" s="158"/>
      <c r="AR1843" s="14"/>
      <c r="AS1843" s="2"/>
      <c r="AT1843" s="2"/>
      <c r="AU1843" s="15"/>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row>
    <row r="1844" spans="1:81" s="140" customFormat="1">
      <c r="A1844" s="142"/>
      <c r="B1844" s="217"/>
      <c r="C1844" s="163"/>
      <c r="D1844" s="164"/>
      <c r="H1844" s="165"/>
      <c r="M1844" s="165"/>
      <c r="N1844" s="165"/>
      <c r="AQ1844" s="158"/>
      <c r="AR1844" s="14"/>
      <c r="AS1844" s="2"/>
      <c r="AT1844" s="2"/>
      <c r="AU1844" s="15"/>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row>
    <row r="1845" spans="1:81" s="140" customFormat="1">
      <c r="A1845" s="142"/>
      <c r="B1845" s="217"/>
      <c r="C1845" s="163"/>
      <c r="D1845" s="164"/>
      <c r="H1845" s="165"/>
      <c r="M1845" s="165"/>
      <c r="N1845" s="165"/>
      <c r="AQ1845" s="158"/>
      <c r="AR1845" s="14"/>
      <c r="AS1845" s="2"/>
      <c r="AT1845" s="2"/>
      <c r="AU1845" s="15"/>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row>
    <row r="1846" spans="1:81" s="140" customFormat="1">
      <c r="A1846" s="142"/>
      <c r="B1846" s="217"/>
      <c r="C1846" s="163"/>
      <c r="D1846" s="164"/>
      <c r="H1846" s="165"/>
      <c r="M1846" s="165"/>
      <c r="N1846" s="165"/>
      <c r="AQ1846" s="158"/>
      <c r="AR1846" s="14"/>
      <c r="AS1846" s="2"/>
      <c r="AT1846" s="2"/>
      <c r="AU1846" s="15"/>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row>
    <row r="1847" spans="1:81" s="140" customFormat="1">
      <c r="A1847" s="142"/>
      <c r="B1847" s="217"/>
      <c r="C1847" s="163"/>
      <c r="D1847" s="164"/>
      <c r="H1847" s="165"/>
      <c r="M1847" s="165"/>
      <c r="N1847" s="165"/>
      <c r="AQ1847" s="158"/>
      <c r="AR1847" s="14"/>
      <c r="AS1847" s="2"/>
      <c r="AT1847" s="2"/>
      <c r="AU1847" s="15"/>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row>
    <row r="1848" spans="1:81" s="140" customFormat="1">
      <c r="A1848" s="142"/>
      <c r="B1848" s="217"/>
      <c r="C1848" s="163"/>
      <c r="D1848" s="164"/>
      <c r="H1848" s="165"/>
      <c r="M1848" s="165"/>
      <c r="N1848" s="165"/>
      <c r="AQ1848" s="158"/>
      <c r="AR1848" s="14"/>
      <c r="AS1848" s="2"/>
      <c r="AT1848" s="2"/>
      <c r="AU1848" s="15"/>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row>
    <row r="1849" spans="1:81" s="140" customFormat="1">
      <c r="A1849" s="142"/>
      <c r="B1849" s="217"/>
      <c r="C1849" s="163"/>
      <c r="D1849" s="164"/>
      <c r="H1849" s="165"/>
      <c r="M1849" s="165"/>
      <c r="N1849" s="165"/>
      <c r="AQ1849" s="158"/>
      <c r="AR1849" s="14"/>
      <c r="AS1849" s="2"/>
      <c r="AT1849" s="2"/>
      <c r="AU1849" s="15"/>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row>
    <row r="1850" spans="1:81" s="140" customFormat="1">
      <c r="A1850" s="142"/>
      <c r="B1850" s="217"/>
      <c r="C1850" s="163"/>
      <c r="D1850" s="164"/>
      <c r="H1850" s="165"/>
      <c r="M1850" s="165"/>
      <c r="N1850" s="165"/>
      <c r="AQ1850" s="158"/>
      <c r="AR1850" s="14"/>
      <c r="AS1850" s="2"/>
      <c r="AT1850" s="2"/>
      <c r="AU1850" s="15"/>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row>
    <row r="1851" spans="1:81" s="140" customFormat="1">
      <c r="A1851" s="142"/>
      <c r="B1851" s="217"/>
      <c r="C1851" s="163"/>
      <c r="D1851" s="164"/>
      <c r="H1851" s="165"/>
      <c r="M1851" s="165"/>
      <c r="N1851" s="165"/>
      <c r="AQ1851" s="158"/>
      <c r="AR1851" s="14"/>
      <c r="AS1851" s="2"/>
      <c r="AT1851" s="2"/>
      <c r="AU1851" s="15"/>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row>
    <row r="1852" spans="1:81" s="140" customFormat="1">
      <c r="A1852" s="142"/>
      <c r="B1852" s="217"/>
      <c r="C1852" s="163"/>
      <c r="D1852" s="164"/>
      <c r="H1852" s="165"/>
      <c r="M1852" s="165"/>
      <c r="N1852" s="165"/>
      <c r="AQ1852" s="158"/>
      <c r="AR1852" s="14"/>
      <c r="AS1852" s="2"/>
      <c r="AT1852" s="2"/>
      <c r="AU1852" s="15"/>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row>
    <row r="1853" spans="1:81" s="140" customFormat="1">
      <c r="A1853" s="142"/>
      <c r="B1853" s="217"/>
      <c r="C1853" s="163"/>
      <c r="D1853" s="164"/>
      <c r="H1853" s="165"/>
      <c r="M1853" s="165"/>
      <c r="N1853" s="165"/>
      <c r="AQ1853" s="158"/>
      <c r="AR1853" s="14"/>
      <c r="AS1853" s="2"/>
      <c r="AT1853" s="2"/>
      <c r="AU1853" s="15"/>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row>
    <row r="1854" spans="1:81" s="140" customFormat="1">
      <c r="A1854" s="142"/>
      <c r="B1854" s="217"/>
      <c r="C1854" s="163"/>
      <c r="D1854" s="164"/>
      <c r="H1854" s="165"/>
      <c r="M1854" s="165"/>
      <c r="N1854" s="165"/>
      <c r="AQ1854" s="158"/>
      <c r="AR1854" s="14"/>
      <c r="AS1854" s="2"/>
      <c r="AT1854" s="2"/>
      <c r="AU1854" s="15"/>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row>
    <row r="1855" spans="1:81" s="140" customFormat="1">
      <c r="A1855" s="142"/>
      <c r="B1855" s="217"/>
      <c r="C1855" s="163"/>
      <c r="D1855" s="164"/>
      <c r="H1855" s="165"/>
      <c r="M1855" s="165"/>
      <c r="N1855" s="165"/>
      <c r="AQ1855" s="158"/>
      <c r="AR1855" s="14"/>
      <c r="AS1855" s="2"/>
      <c r="AT1855" s="2"/>
      <c r="AU1855" s="15"/>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row>
    <row r="1856" spans="1:81" s="140" customFormat="1">
      <c r="A1856" s="142"/>
      <c r="B1856" s="217"/>
      <c r="C1856" s="163"/>
      <c r="D1856" s="164"/>
      <c r="H1856" s="165"/>
      <c r="M1856" s="165"/>
      <c r="N1856" s="165"/>
      <c r="AQ1856" s="158"/>
      <c r="AR1856" s="14"/>
      <c r="AS1856" s="2"/>
      <c r="AT1856" s="2"/>
      <c r="AU1856" s="15"/>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row>
    <row r="1857" spans="1:81" s="140" customFormat="1">
      <c r="A1857" s="142"/>
      <c r="B1857" s="217"/>
      <c r="C1857" s="163"/>
      <c r="D1857" s="164"/>
      <c r="H1857" s="165"/>
      <c r="M1857" s="165"/>
      <c r="N1857" s="165"/>
      <c r="AQ1857" s="158"/>
      <c r="AR1857" s="14"/>
      <c r="AS1857" s="2"/>
      <c r="AT1857" s="2"/>
      <c r="AU1857" s="15"/>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row>
    <row r="1858" spans="1:81" s="140" customFormat="1">
      <c r="A1858" s="142"/>
      <c r="B1858" s="217"/>
      <c r="C1858" s="163"/>
      <c r="D1858" s="164"/>
      <c r="H1858" s="165"/>
      <c r="M1858" s="165"/>
      <c r="N1858" s="165"/>
      <c r="AQ1858" s="158"/>
      <c r="AR1858" s="14"/>
      <c r="AS1858" s="2"/>
      <c r="AT1858" s="2"/>
      <c r="AU1858" s="15"/>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row>
    <row r="1859" spans="1:81" s="140" customFormat="1">
      <c r="A1859" s="142"/>
      <c r="B1859" s="217"/>
      <c r="C1859" s="163"/>
      <c r="D1859" s="164"/>
      <c r="H1859" s="165"/>
      <c r="M1859" s="165"/>
      <c r="N1859" s="165"/>
      <c r="AQ1859" s="158"/>
      <c r="AR1859" s="14"/>
      <c r="AS1859" s="2"/>
      <c r="AT1859" s="2"/>
      <c r="AU1859" s="15"/>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row>
    <row r="1860" spans="1:81" s="140" customFormat="1">
      <c r="A1860" s="142"/>
      <c r="B1860" s="217"/>
      <c r="C1860" s="163"/>
      <c r="D1860" s="164"/>
      <c r="H1860" s="165"/>
      <c r="M1860" s="165"/>
      <c r="N1860" s="165"/>
      <c r="AQ1860" s="158"/>
      <c r="AR1860" s="14"/>
      <c r="AS1860" s="2"/>
      <c r="AT1860" s="2"/>
      <c r="AU1860" s="15"/>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row>
    <row r="1861" spans="1:81" s="140" customFormat="1">
      <c r="A1861" s="142"/>
      <c r="B1861" s="217"/>
      <c r="C1861" s="163"/>
      <c r="D1861" s="164"/>
      <c r="H1861" s="165"/>
      <c r="M1861" s="165"/>
      <c r="N1861" s="165"/>
      <c r="AQ1861" s="158"/>
      <c r="AR1861" s="14"/>
      <c r="AS1861" s="2"/>
      <c r="AT1861" s="2"/>
      <c r="AU1861" s="15"/>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row>
    <row r="1862" spans="1:81" s="140" customFormat="1">
      <c r="A1862" s="142"/>
      <c r="B1862" s="217"/>
      <c r="C1862" s="163"/>
      <c r="D1862" s="164"/>
      <c r="H1862" s="165"/>
      <c r="M1862" s="165"/>
      <c r="N1862" s="165"/>
      <c r="AQ1862" s="158"/>
      <c r="AR1862" s="14"/>
      <c r="AS1862" s="2"/>
      <c r="AT1862" s="2"/>
      <c r="AU1862" s="15"/>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row>
    <row r="1863" spans="1:81" s="140" customFormat="1">
      <c r="A1863" s="142"/>
      <c r="B1863" s="217"/>
      <c r="C1863" s="163"/>
      <c r="D1863" s="164"/>
      <c r="H1863" s="165"/>
      <c r="M1863" s="165"/>
      <c r="N1863" s="165"/>
      <c r="AQ1863" s="158"/>
      <c r="AR1863" s="14"/>
      <c r="AS1863" s="2"/>
      <c r="AT1863" s="2"/>
      <c r="AU1863" s="15"/>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row>
    <row r="1864" spans="1:81" s="140" customFormat="1">
      <c r="A1864" s="142"/>
      <c r="B1864" s="217"/>
      <c r="C1864" s="163"/>
      <c r="D1864" s="164"/>
      <c r="H1864" s="165"/>
      <c r="M1864" s="165"/>
      <c r="N1864" s="165"/>
      <c r="AQ1864" s="158"/>
      <c r="AR1864" s="14"/>
      <c r="AS1864" s="2"/>
      <c r="AT1864" s="2"/>
      <c r="AU1864" s="15"/>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row>
    <row r="1865" spans="1:81" s="140" customFormat="1">
      <c r="A1865" s="142"/>
      <c r="B1865" s="217"/>
      <c r="C1865" s="163"/>
      <c r="D1865" s="164"/>
      <c r="H1865" s="165"/>
      <c r="M1865" s="165"/>
      <c r="N1865" s="165"/>
      <c r="AQ1865" s="158"/>
      <c r="AR1865" s="14"/>
      <c r="AS1865" s="2"/>
      <c r="AT1865" s="2"/>
      <c r="AU1865" s="15"/>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row>
    <row r="1866" spans="1:81" s="140" customFormat="1">
      <c r="A1866" s="142"/>
      <c r="B1866" s="217"/>
      <c r="C1866" s="163"/>
      <c r="D1866" s="164"/>
      <c r="H1866" s="165"/>
      <c r="M1866" s="165"/>
      <c r="N1866" s="165"/>
      <c r="AQ1866" s="158"/>
      <c r="AR1866" s="14"/>
      <c r="AS1866" s="2"/>
      <c r="AT1866" s="2"/>
      <c r="AU1866" s="15"/>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row>
    <row r="1867" spans="1:81" s="140" customFormat="1">
      <c r="A1867" s="142"/>
      <c r="B1867" s="217"/>
      <c r="C1867" s="163"/>
      <c r="D1867" s="164"/>
      <c r="H1867" s="165"/>
      <c r="M1867" s="165"/>
      <c r="N1867" s="165"/>
      <c r="AQ1867" s="158"/>
      <c r="AR1867" s="14"/>
      <c r="AS1867" s="2"/>
      <c r="AT1867" s="2"/>
      <c r="AU1867" s="15"/>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row>
    <row r="1868" spans="1:81" s="140" customFormat="1">
      <c r="A1868" s="142"/>
      <c r="B1868" s="217"/>
      <c r="C1868" s="163"/>
      <c r="D1868" s="164"/>
      <c r="H1868" s="165"/>
      <c r="M1868" s="165"/>
      <c r="N1868" s="165"/>
      <c r="AQ1868" s="158"/>
      <c r="AR1868" s="14"/>
      <c r="AS1868" s="2"/>
      <c r="AT1868" s="2"/>
      <c r="AU1868" s="15"/>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row>
    <row r="1869" spans="1:81" s="140" customFormat="1">
      <c r="A1869" s="142"/>
      <c r="B1869" s="217"/>
      <c r="C1869" s="163"/>
      <c r="D1869" s="164"/>
      <c r="H1869" s="165"/>
      <c r="M1869" s="165"/>
      <c r="N1869" s="165"/>
      <c r="AQ1869" s="158"/>
      <c r="AR1869" s="14"/>
      <c r="AS1869" s="2"/>
      <c r="AT1869" s="2"/>
      <c r="AU1869" s="15"/>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row>
    <row r="1870" spans="1:81" s="140" customFormat="1">
      <c r="A1870" s="142"/>
      <c r="B1870" s="217"/>
      <c r="C1870" s="163"/>
      <c r="D1870" s="164"/>
      <c r="H1870" s="165"/>
      <c r="M1870" s="165"/>
      <c r="N1870" s="165"/>
      <c r="AQ1870" s="158"/>
      <c r="AR1870" s="14"/>
      <c r="AS1870" s="2"/>
      <c r="AT1870" s="2"/>
      <c r="AU1870" s="15"/>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row>
    <row r="1871" spans="1:81" s="140" customFormat="1">
      <c r="A1871" s="142"/>
      <c r="B1871" s="217"/>
      <c r="C1871" s="163"/>
      <c r="D1871" s="164"/>
      <c r="H1871" s="165"/>
      <c r="M1871" s="165"/>
      <c r="N1871" s="165"/>
      <c r="AQ1871" s="158"/>
      <c r="AR1871" s="14"/>
      <c r="AS1871" s="2"/>
      <c r="AT1871" s="2"/>
      <c r="AU1871" s="15"/>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row>
    <row r="1872" spans="1:81" s="140" customFormat="1">
      <c r="A1872" s="142"/>
      <c r="B1872" s="217"/>
      <c r="C1872" s="163"/>
      <c r="D1872" s="164"/>
      <c r="H1872" s="165"/>
      <c r="M1872" s="165"/>
      <c r="N1872" s="165"/>
      <c r="AQ1872" s="158"/>
      <c r="AR1872" s="14"/>
      <c r="AS1872" s="2"/>
      <c r="AT1872" s="2"/>
      <c r="AU1872" s="15"/>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row>
    <row r="1873" spans="1:81" s="140" customFormat="1">
      <c r="A1873" s="142"/>
      <c r="B1873" s="217"/>
      <c r="C1873" s="163"/>
      <c r="D1873" s="164"/>
      <c r="H1873" s="165"/>
      <c r="M1873" s="165"/>
      <c r="N1873" s="165"/>
      <c r="AQ1873" s="158"/>
      <c r="AR1873" s="14"/>
      <c r="AS1873" s="2"/>
      <c r="AT1873" s="2"/>
      <c r="AU1873" s="15"/>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row>
    <row r="1874" spans="1:81" s="140" customFormat="1">
      <c r="A1874" s="142"/>
      <c r="B1874" s="217"/>
      <c r="C1874" s="163"/>
      <c r="D1874" s="164"/>
      <c r="H1874" s="165"/>
      <c r="M1874" s="165"/>
      <c r="N1874" s="165"/>
      <c r="AQ1874" s="158"/>
      <c r="AR1874" s="14"/>
      <c r="AS1874" s="2"/>
      <c r="AT1874" s="2"/>
      <c r="AU1874" s="15"/>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row>
    <row r="1875" spans="1:81" s="140" customFormat="1">
      <c r="A1875" s="142"/>
      <c r="B1875" s="217"/>
      <c r="C1875" s="163"/>
      <c r="D1875" s="164"/>
      <c r="H1875" s="165"/>
      <c r="M1875" s="165"/>
      <c r="N1875" s="165"/>
      <c r="AQ1875" s="158"/>
      <c r="AR1875" s="14"/>
      <c r="AS1875" s="2"/>
      <c r="AT1875" s="2"/>
      <c r="AU1875" s="15"/>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row>
    <row r="1876" spans="1:81" s="140" customFormat="1">
      <c r="A1876" s="142"/>
      <c r="B1876" s="217"/>
      <c r="C1876" s="163"/>
      <c r="D1876" s="164"/>
      <c r="H1876" s="165"/>
      <c r="M1876" s="165"/>
      <c r="N1876" s="165"/>
      <c r="AQ1876" s="158"/>
      <c r="AR1876" s="14"/>
      <c r="AS1876" s="2"/>
      <c r="AT1876" s="2"/>
      <c r="AU1876" s="15"/>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row>
    <row r="1877" spans="1:81" s="140" customFormat="1">
      <c r="A1877" s="142"/>
      <c r="B1877" s="217"/>
      <c r="C1877" s="163"/>
      <c r="D1877" s="164"/>
      <c r="H1877" s="165"/>
      <c r="M1877" s="165"/>
      <c r="N1877" s="165"/>
      <c r="AQ1877" s="158"/>
      <c r="AR1877" s="14"/>
      <c r="AS1877" s="2"/>
      <c r="AT1877" s="2"/>
      <c r="AU1877" s="15"/>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row>
    <row r="1878" spans="1:81" s="140" customFormat="1">
      <c r="A1878" s="142"/>
      <c r="B1878" s="217"/>
      <c r="C1878" s="163"/>
      <c r="D1878" s="164"/>
      <c r="H1878" s="165"/>
      <c r="M1878" s="165"/>
      <c r="N1878" s="165"/>
      <c r="AQ1878" s="158"/>
      <c r="AR1878" s="14"/>
      <c r="AS1878" s="2"/>
      <c r="AT1878" s="2"/>
      <c r="AU1878" s="15"/>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row>
    <row r="1879" spans="1:81" s="140" customFormat="1">
      <c r="A1879" s="142"/>
      <c r="B1879" s="217"/>
      <c r="C1879" s="163"/>
      <c r="D1879" s="164"/>
      <c r="H1879" s="165"/>
      <c r="M1879" s="165"/>
      <c r="N1879" s="165"/>
      <c r="AQ1879" s="158"/>
      <c r="AR1879" s="14"/>
      <c r="AS1879" s="2"/>
      <c r="AT1879" s="2"/>
      <c r="AU1879" s="15"/>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row>
    <row r="1880" spans="1:81" s="140" customFormat="1">
      <c r="A1880" s="142"/>
      <c r="B1880" s="217"/>
      <c r="C1880" s="163"/>
      <c r="D1880" s="164"/>
      <c r="H1880" s="165"/>
      <c r="M1880" s="165"/>
      <c r="N1880" s="165"/>
      <c r="AQ1880" s="158"/>
      <c r="AR1880" s="14"/>
      <c r="AS1880" s="2"/>
      <c r="AT1880" s="2"/>
      <c r="AU1880" s="15"/>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row>
    <row r="1881" spans="1:81" s="140" customFormat="1">
      <c r="A1881" s="142"/>
      <c r="B1881" s="217"/>
      <c r="C1881" s="163"/>
      <c r="D1881" s="164"/>
      <c r="H1881" s="165"/>
      <c r="M1881" s="165"/>
      <c r="N1881" s="165"/>
      <c r="AQ1881" s="158"/>
      <c r="AR1881" s="14"/>
      <c r="AS1881" s="2"/>
      <c r="AT1881" s="2"/>
      <c r="AU1881" s="15"/>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row>
    <row r="1882" spans="1:81" s="140" customFormat="1">
      <c r="A1882" s="142"/>
      <c r="B1882" s="217"/>
      <c r="C1882" s="163"/>
      <c r="D1882" s="164"/>
      <c r="H1882" s="165"/>
      <c r="M1882" s="165"/>
      <c r="N1882" s="165"/>
      <c r="AQ1882" s="158"/>
      <c r="AR1882" s="14"/>
      <c r="AS1882" s="2"/>
      <c r="AT1882" s="2"/>
      <c r="AU1882" s="15"/>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row>
    <row r="1883" spans="1:81" s="140" customFormat="1">
      <c r="A1883" s="142"/>
      <c r="B1883" s="217"/>
      <c r="C1883" s="163"/>
      <c r="D1883" s="164"/>
      <c r="H1883" s="165"/>
      <c r="M1883" s="165"/>
      <c r="N1883" s="165"/>
      <c r="AQ1883" s="158"/>
      <c r="AR1883" s="14"/>
      <c r="AS1883" s="2"/>
      <c r="AT1883" s="2"/>
      <c r="AU1883" s="15"/>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row>
    <row r="1884" spans="1:81" s="140" customFormat="1">
      <c r="A1884" s="142"/>
      <c r="B1884" s="217"/>
      <c r="C1884" s="163"/>
      <c r="D1884" s="164"/>
      <c r="H1884" s="165"/>
      <c r="M1884" s="165"/>
      <c r="N1884" s="165"/>
      <c r="AQ1884" s="158"/>
      <c r="AR1884" s="14"/>
      <c r="AS1884" s="2"/>
      <c r="AT1884" s="2"/>
      <c r="AU1884" s="15"/>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row>
    <row r="1885" spans="1:81" s="140" customFormat="1">
      <c r="A1885" s="142"/>
      <c r="B1885" s="217"/>
      <c r="C1885" s="163"/>
      <c r="D1885" s="164"/>
      <c r="H1885" s="165"/>
      <c r="M1885" s="165"/>
      <c r="N1885" s="165"/>
      <c r="AQ1885" s="158"/>
      <c r="AR1885" s="14"/>
      <c r="AS1885" s="2"/>
      <c r="AT1885" s="2"/>
      <c r="AU1885" s="15"/>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row>
    <row r="1886" spans="1:81" s="140" customFormat="1">
      <c r="A1886" s="142"/>
      <c r="B1886" s="217"/>
      <c r="C1886" s="163"/>
      <c r="D1886" s="164"/>
      <c r="H1886" s="165"/>
      <c r="M1886" s="165"/>
      <c r="N1886" s="165"/>
      <c r="AQ1886" s="158"/>
      <c r="AR1886" s="14"/>
      <c r="AS1886" s="2"/>
      <c r="AT1886" s="2"/>
      <c r="AU1886" s="15"/>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row>
    <row r="1887" spans="1:81" s="140" customFormat="1">
      <c r="A1887" s="142"/>
      <c r="B1887" s="217"/>
      <c r="C1887" s="163"/>
      <c r="D1887" s="164"/>
      <c r="H1887" s="165"/>
      <c r="M1887" s="165"/>
      <c r="N1887" s="165"/>
      <c r="AQ1887" s="158"/>
      <c r="AR1887" s="14"/>
      <c r="AS1887" s="2"/>
      <c r="AT1887" s="2"/>
      <c r="AU1887" s="15"/>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row>
    <row r="1888" spans="1:81" s="140" customFormat="1">
      <c r="A1888" s="142"/>
      <c r="B1888" s="217"/>
      <c r="C1888" s="163"/>
      <c r="D1888" s="164"/>
      <c r="H1888" s="165"/>
      <c r="M1888" s="165"/>
      <c r="N1888" s="165"/>
      <c r="AQ1888" s="158"/>
      <c r="AR1888" s="14"/>
      <c r="AS1888" s="2"/>
      <c r="AT1888" s="2"/>
      <c r="AU1888" s="15"/>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row>
    <row r="1889" spans="1:81" s="140" customFormat="1">
      <c r="A1889" s="142"/>
      <c r="B1889" s="217"/>
      <c r="C1889" s="163"/>
      <c r="D1889" s="164"/>
      <c r="H1889" s="165"/>
      <c r="M1889" s="165"/>
      <c r="N1889" s="165"/>
      <c r="AQ1889" s="158"/>
      <c r="AR1889" s="14"/>
      <c r="AS1889" s="2"/>
      <c r="AT1889" s="2"/>
      <c r="AU1889" s="15"/>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row>
    <row r="1890" spans="1:81" s="140" customFormat="1">
      <c r="A1890" s="142"/>
      <c r="B1890" s="217"/>
      <c r="C1890" s="163"/>
      <c r="D1890" s="164"/>
      <c r="H1890" s="165"/>
      <c r="M1890" s="165"/>
      <c r="N1890" s="165"/>
      <c r="AQ1890" s="158"/>
      <c r="AR1890" s="14"/>
      <c r="AS1890" s="2"/>
      <c r="AT1890" s="2"/>
      <c r="AU1890" s="15"/>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row>
    <row r="1891" spans="1:81" s="140" customFormat="1">
      <c r="A1891" s="142"/>
      <c r="B1891" s="217"/>
      <c r="C1891" s="163"/>
      <c r="D1891" s="164"/>
      <c r="H1891" s="165"/>
      <c r="M1891" s="165"/>
      <c r="N1891" s="165"/>
      <c r="AQ1891" s="158"/>
      <c r="AR1891" s="14"/>
      <c r="AS1891" s="2"/>
      <c r="AT1891" s="2"/>
      <c r="AU1891" s="15"/>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row>
    <row r="1892" spans="1:81" s="140" customFormat="1">
      <c r="A1892" s="142"/>
      <c r="B1892" s="217"/>
      <c r="C1892" s="163"/>
      <c r="D1892" s="164"/>
      <c r="H1892" s="165"/>
      <c r="M1892" s="165"/>
      <c r="N1892" s="165"/>
      <c r="AQ1892" s="158"/>
      <c r="AR1892" s="14"/>
      <c r="AS1892" s="2"/>
      <c r="AT1892" s="2"/>
      <c r="AU1892" s="15"/>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row>
    <row r="1893" spans="1:81" s="140" customFormat="1">
      <c r="A1893" s="142"/>
      <c r="B1893" s="217"/>
      <c r="C1893" s="163"/>
      <c r="D1893" s="164"/>
      <c r="H1893" s="165"/>
      <c r="M1893" s="165"/>
      <c r="N1893" s="165"/>
      <c r="AQ1893" s="158"/>
      <c r="AR1893" s="14"/>
      <c r="AS1893" s="2"/>
      <c r="AT1893" s="2"/>
      <c r="AU1893" s="15"/>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row>
    <row r="1894" spans="1:81" s="140" customFormat="1">
      <c r="A1894" s="142"/>
      <c r="B1894" s="217"/>
      <c r="C1894" s="163"/>
      <c r="D1894" s="164"/>
      <c r="H1894" s="165"/>
      <c r="M1894" s="165"/>
      <c r="N1894" s="165"/>
      <c r="AQ1894" s="158"/>
      <c r="AR1894" s="14"/>
      <c r="AS1894" s="2"/>
      <c r="AT1894" s="2"/>
      <c r="AU1894" s="15"/>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row>
    <row r="1895" spans="1:81" s="140" customFormat="1">
      <c r="A1895" s="142"/>
      <c r="B1895" s="217"/>
      <c r="C1895" s="163"/>
      <c r="D1895" s="164"/>
      <c r="H1895" s="165"/>
      <c r="M1895" s="165"/>
      <c r="N1895" s="165"/>
      <c r="AQ1895" s="158"/>
      <c r="AR1895" s="14"/>
      <c r="AS1895" s="2"/>
      <c r="AT1895" s="2"/>
      <c r="AU1895" s="15"/>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row>
    <row r="1896" spans="1:81" s="140" customFormat="1">
      <c r="A1896" s="142"/>
      <c r="B1896" s="217"/>
      <c r="C1896" s="163"/>
      <c r="D1896" s="164"/>
      <c r="H1896" s="165"/>
      <c r="M1896" s="165"/>
      <c r="N1896" s="165"/>
      <c r="AQ1896" s="158"/>
      <c r="AR1896" s="14"/>
      <c r="AS1896" s="2"/>
      <c r="AT1896" s="2"/>
      <c r="AU1896" s="15"/>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row>
    <row r="1897" spans="1:81" s="140" customFormat="1">
      <c r="A1897" s="142"/>
      <c r="B1897" s="217"/>
      <c r="C1897" s="163"/>
      <c r="D1897" s="164"/>
      <c r="H1897" s="165"/>
      <c r="M1897" s="165"/>
      <c r="N1897" s="165"/>
      <c r="AQ1897" s="158"/>
      <c r="AR1897" s="14"/>
      <c r="AS1897" s="2"/>
      <c r="AT1897" s="2"/>
      <c r="AU1897" s="15"/>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row>
    <row r="1898" spans="1:81" s="140" customFormat="1">
      <c r="A1898" s="142"/>
      <c r="B1898" s="217"/>
      <c r="C1898" s="163"/>
      <c r="D1898" s="164"/>
      <c r="H1898" s="165"/>
      <c r="M1898" s="165"/>
      <c r="N1898" s="165"/>
      <c r="AQ1898" s="158"/>
      <c r="AR1898" s="14"/>
      <c r="AS1898" s="2"/>
      <c r="AT1898" s="2"/>
      <c r="AU1898" s="15"/>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row>
    <row r="1899" spans="1:81" s="140" customFormat="1">
      <c r="A1899" s="142"/>
      <c r="B1899" s="217"/>
      <c r="C1899" s="163"/>
      <c r="D1899" s="164"/>
      <c r="H1899" s="165"/>
      <c r="M1899" s="165"/>
      <c r="N1899" s="165"/>
      <c r="AQ1899" s="158"/>
      <c r="AR1899" s="14"/>
      <c r="AS1899" s="2"/>
      <c r="AT1899" s="2"/>
      <c r="AU1899" s="15"/>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row>
    <row r="1900" spans="1:81" s="140" customFormat="1">
      <c r="A1900" s="142"/>
      <c r="B1900" s="217"/>
      <c r="C1900" s="163"/>
      <c r="D1900" s="164"/>
      <c r="H1900" s="165"/>
      <c r="M1900" s="165"/>
      <c r="N1900" s="165"/>
      <c r="AQ1900" s="158"/>
      <c r="AR1900" s="14"/>
      <c r="AS1900" s="2"/>
      <c r="AT1900" s="2"/>
      <c r="AU1900" s="15"/>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row>
    <row r="1901" spans="1:81" s="140" customFormat="1">
      <c r="A1901" s="142"/>
      <c r="B1901" s="217"/>
      <c r="C1901" s="163"/>
      <c r="D1901" s="164"/>
      <c r="H1901" s="165"/>
      <c r="M1901" s="165"/>
      <c r="N1901" s="165"/>
      <c r="AQ1901" s="158"/>
      <c r="AR1901" s="14"/>
      <c r="AS1901" s="2"/>
      <c r="AT1901" s="2"/>
      <c r="AU1901" s="15"/>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row>
    <row r="1902" spans="1:81" s="140" customFormat="1">
      <c r="A1902" s="142"/>
      <c r="B1902" s="217"/>
      <c r="C1902" s="163"/>
      <c r="D1902" s="164"/>
      <c r="H1902" s="165"/>
      <c r="M1902" s="165"/>
      <c r="N1902" s="165"/>
      <c r="AQ1902" s="158"/>
      <c r="AR1902" s="14"/>
      <c r="AS1902" s="2"/>
      <c r="AT1902" s="2"/>
      <c r="AU1902" s="15"/>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row>
    <row r="1903" spans="1:81" s="140" customFormat="1">
      <c r="A1903" s="142"/>
      <c r="B1903" s="217"/>
      <c r="C1903" s="163"/>
      <c r="D1903" s="164"/>
      <c r="H1903" s="165"/>
      <c r="M1903" s="165"/>
      <c r="N1903" s="165"/>
      <c r="AQ1903" s="158"/>
      <c r="AR1903" s="14"/>
      <c r="AS1903" s="2"/>
      <c r="AT1903" s="2"/>
      <c r="AU1903" s="15"/>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row>
    <row r="1904" spans="1:81" s="140" customFormat="1">
      <c r="A1904" s="142"/>
      <c r="B1904" s="217"/>
      <c r="C1904" s="163"/>
      <c r="D1904" s="164"/>
      <c r="H1904" s="165"/>
      <c r="M1904" s="165"/>
      <c r="N1904" s="165"/>
      <c r="AQ1904" s="158"/>
      <c r="AR1904" s="14"/>
      <c r="AS1904" s="2"/>
      <c r="AT1904" s="2"/>
      <c r="AU1904" s="15"/>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row>
    <row r="1905" spans="1:81" s="140" customFormat="1">
      <c r="A1905" s="142"/>
      <c r="B1905" s="217"/>
      <c r="C1905" s="163"/>
      <c r="D1905" s="164"/>
      <c r="H1905" s="165"/>
      <c r="M1905" s="165"/>
      <c r="N1905" s="165"/>
      <c r="AQ1905" s="158"/>
      <c r="AR1905" s="14"/>
      <c r="AS1905" s="2"/>
      <c r="AT1905" s="2"/>
      <c r="AU1905" s="15"/>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row>
    <row r="1906" spans="1:81" s="140" customFormat="1">
      <c r="A1906" s="142"/>
      <c r="B1906" s="217"/>
      <c r="C1906" s="163"/>
      <c r="D1906" s="164"/>
      <c r="H1906" s="165"/>
      <c r="M1906" s="165"/>
      <c r="N1906" s="165"/>
      <c r="AQ1906" s="158"/>
      <c r="AR1906" s="14"/>
      <c r="AS1906" s="2"/>
      <c r="AT1906" s="2"/>
      <c r="AU1906" s="15"/>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row>
    <row r="1907" spans="1:81" s="140" customFormat="1">
      <c r="A1907" s="142"/>
      <c r="B1907" s="217"/>
      <c r="C1907" s="163"/>
      <c r="D1907" s="164"/>
      <c r="H1907" s="165"/>
      <c r="M1907" s="165"/>
      <c r="N1907" s="165"/>
      <c r="AQ1907" s="158"/>
      <c r="AR1907" s="14"/>
      <c r="AS1907" s="2"/>
      <c r="AT1907" s="2"/>
      <c r="AU1907" s="15"/>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row>
    <row r="1908" spans="1:81" s="140" customFormat="1">
      <c r="A1908" s="142"/>
      <c r="B1908" s="217"/>
      <c r="C1908" s="163"/>
      <c r="D1908" s="164"/>
      <c r="H1908" s="165"/>
      <c r="M1908" s="165"/>
      <c r="N1908" s="165"/>
      <c r="AQ1908" s="158"/>
      <c r="AR1908" s="14"/>
      <c r="AS1908" s="2"/>
      <c r="AT1908" s="2"/>
      <c r="AU1908" s="15"/>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row>
    <row r="1909" spans="1:81" s="140" customFormat="1">
      <c r="A1909" s="142"/>
      <c r="B1909" s="217"/>
      <c r="C1909" s="163"/>
      <c r="D1909" s="164"/>
      <c r="H1909" s="165"/>
      <c r="M1909" s="165"/>
      <c r="N1909" s="165"/>
      <c r="AQ1909" s="158"/>
      <c r="AR1909" s="14"/>
      <c r="AS1909" s="2"/>
      <c r="AT1909" s="2"/>
      <c r="AU1909" s="15"/>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row>
    <row r="1910" spans="1:81" s="140" customFormat="1">
      <c r="A1910" s="142"/>
      <c r="B1910" s="217"/>
      <c r="C1910" s="163"/>
      <c r="D1910" s="164"/>
      <c r="H1910" s="165"/>
      <c r="M1910" s="165"/>
      <c r="N1910" s="165"/>
      <c r="AQ1910" s="158"/>
      <c r="AR1910" s="14"/>
      <c r="AS1910" s="2"/>
      <c r="AT1910" s="2"/>
      <c r="AU1910" s="15"/>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row>
    <row r="1911" spans="1:81" s="140" customFormat="1">
      <c r="A1911" s="142"/>
      <c r="B1911" s="217"/>
      <c r="C1911" s="163"/>
      <c r="D1911" s="164"/>
      <c r="H1911" s="165"/>
      <c r="M1911" s="165"/>
      <c r="N1911" s="165"/>
      <c r="AQ1911" s="158"/>
      <c r="AR1911" s="14"/>
      <c r="AS1911" s="2"/>
      <c r="AT1911" s="2"/>
      <c r="AU1911" s="15"/>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row>
    <row r="1912" spans="1:81" s="140" customFormat="1">
      <c r="A1912" s="142"/>
      <c r="B1912" s="217"/>
      <c r="C1912" s="163"/>
      <c r="D1912" s="164"/>
      <c r="H1912" s="165"/>
      <c r="M1912" s="165"/>
      <c r="N1912" s="165"/>
      <c r="AQ1912" s="158"/>
      <c r="AR1912" s="14"/>
      <c r="AS1912" s="2"/>
      <c r="AT1912" s="2"/>
      <c r="AU1912" s="15"/>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row>
    <row r="1913" spans="1:81" s="140" customFormat="1">
      <c r="A1913" s="142"/>
      <c r="B1913" s="217"/>
      <c r="C1913" s="163"/>
      <c r="D1913" s="164"/>
      <c r="H1913" s="165"/>
      <c r="M1913" s="165"/>
      <c r="N1913" s="165"/>
      <c r="AQ1913" s="158"/>
      <c r="AR1913" s="14"/>
      <c r="AS1913" s="2"/>
      <c r="AT1913" s="2"/>
      <c r="AU1913" s="15"/>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row>
    <row r="1914" spans="1:81" s="140" customFormat="1">
      <c r="A1914" s="142"/>
      <c r="B1914" s="217"/>
      <c r="C1914" s="163"/>
      <c r="D1914" s="164"/>
      <c r="H1914" s="165"/>
      <c r="M1914" s="165"/>
      <c r="N1914" s="165"/>
      <c r="AQ1914" s="158"/>
      <c r="AR1914" s="14"/>
      <c r="AS1914" s="2"/>
      <c r="AT1914" s="2"/>
      <c r="AU1914" s="15"/>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row>
    <row r="1915" spans="1:81" s="140" customFormat="1">
      <c r="A1915" s="142"/>
      <c r="B1915" s="217"/>
      <c r="C1915" s="163"/>
      <c r="D1915" s="164"/>
      <c r="H1915" s="165"/>
      <c r="M1915" s="165"/>
      <c r="N1915" s="165"/>
      <c r="AQ1915" s="158"/>
      <c r="AR1915" s="14"/>
      <c r="AS1915" s="2"/>
      <c r="AT1915" s="2"/>
      <c r="AU1915" s="15"/>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row>
    <row r="1916" spans="1:81" s="140" customFormat="1">
      <c r="A1916" s="142"/>
      <c r="B1916" s="217"/>
      <c r="C1916" s="163"/>
      <c r="D1916" s="164"/>
      <c r="H1916" s="165"/>
      <c r="M1916" s="165"/>
      <c r="N1916" s="165"/>
      <c r="AQ1916" s="158"/>
      <c r="AR1916" s="14"/>
      <c r="AS1916" s="2"/>
      <c r="AT1916" s="2"/>
      <c r="AU1916" s="15"/>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row>
    <row r="1917" spans="1:81" s="140" customFormat="1">
      <c r="A1917" s="142"/>
      <c r="B1917" s="217"/>
      <c r="C1917" s="163"/>
      <c r="D1917" s="164"/>
      <c r="H1917" s="165"/>
      <c r="M1917" s="165"/>
      <c r="N1917" s="165"/>
      <c r="AQ1917" s="158"/>
      <c r="AR1917" s="14"/>
      <c r="AS1917" s="2"/>
      <c r="AT1917" s="2"/>
      <c r="AU1917" s="15"/>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row>
    <row r="1918" spans="1:81" s="140" customFormat="1">
      <c r="A1918" s="142"/>
      <c r="B1918" s="217"/>
      <c r="C1918" s="163"/>
      <c r="D1918" s="164"/>
      <c r="H1918" s="165"/>
      <c r="M1918" s="165"/>
      <c r="N1918" s="165"/>
      <c r="AQ1918" s="158"/>
      <c r="AR1918" s="14"/>
      <c r="AS1918" s="2"/>
      <c r="AT1918" s="2"/>
      <c r="AU1918" s="15"/>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row>
    <row r="1919" spans="1:81" s="140" customFormat="1">
      <c r="A1919" s="142"/>
      <c r="B1919" s="217"/>
      <c r="C1919" s="163"/>
      <c r="D1919" s="164"/>
      <c r="H1919" s="165"/>
      <c r="M1919" s="165"/>
      <c r="N1919" s="165"/>
      <c r="AQ1919" s="158"/>
      <c r="AR1919" s="14"/>
      <c r="AS1919" s="2"/>
      <c r="AT1919" s="2"/>
      <c r="AU1919" s="15"/>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row>
    <row r="1920" spans="1:81" s="140" customFormat="1">
      <c r="A1920" s="142"/>
      <c r="B1920" s="217"/>
      <c r="C1920" s="163"/>
      <c r="D1920" s="164"/>
      <c r="H1920" s="165"/>
      <c r="M1920" s="165"/>
      <c r="N1920" s="165"/>
      <c r="AQ1920" s="158"/>
      <c r="AR1920" s="14"/>
      <c r="AS1920" s="2"/>
      <c r="AT1920" s="2"/>
      <c r="AU1920" s="15"/>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row>
    <row r="1921" spans="1:81" s="140" customFormat="1">
      <c r="A1921" s="142"/>
      <c r="B1921" s="217"/>
      <c r="C1921" s="163"/>
      <c r="D1921" s="164"/>
      <c r="H1921" s="165"/>
      <c r="M1921" s="165"/>
      <c r="N1921" s="165"/>
      <c r="AQ1921" s="158"/>
      <c r="AR1921" s="14"/>
      <c r="AS1921" s="2"/>
      <c r="AT1921" s="2"/>
      <c r="AU1921" s="15"/>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row>
    <row r="1922" spans="1:81" s="140" customFormat="1">
      <c r="A1922" s="142"/>
      <c r="B1922" s="217"/>
      <c r="C1922" s="163"/>
      <c r="D1922" s="164"/>
      <c r="H1922" s="165"/>
      <c r="M1922" s="165"/>
      <c r="N1922" s="165"/>
      <c r="AQ1922" s="158"/>
      <c r="AR1922" s="14"/>
      <c r="AS1922" s="2"/>
      <c r="AT1922" s="2"/>
      <c r="AU1922" s="15"/>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row>
    <row r="1923" spans="1:81" s="140" customFormat="1">
      <c r="A1923" s="142"/>
      <c r="B1923" s="217"/>
      <c r="C1923" s="163"/>
      <c r="D1923" s="164"/>
      <c r="H1923" s="165"/>
      <c r="M1923" s="165"/>
      <c r="N1923" s="165"/>
      <c r="AQ1923" s="158"/>
      <c r="AR1923" s="14"/>
      <c r="AS1923" s="2"/>
      <c r="AT1923" s="2"/>
      <c r="AU1923" s="15"/>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row>
    <row r="1924" spans="1:81" s="140" customFormat="1">
      <c r="A1924" s="142"/>
      <c r="B1924" s="217"/>
      <c r="C1924" s="163"/>
      <c r="D1924" s="164"/>
      <c r="H1924" s="165"/>
      <c r="M1924" s="165"/>
      <c r="N1924" s="165"/>
      <c r="AQ1924" s="158"/>
      <c r="AR1924" s="14"/>
      <c r="AS1924" s="2"/>
      <c r="AT1924" s="2"/>
      <c r="AU1924" s="15"/>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row>
    <row r="1925" spans="1:81" s="140" customFormat="1">
      <c r="A1925" s="142"/>
      <c r="B1925" s="217"/>
      <c r="C1925" s="163"/>
      <c r="D1925" s="164"/>
      <c r="H1925" s="165"/>
      <c r="M1925" s="165"/>
      <c r="N1925" s="165"/>
      <c r="AQ1925" s="158"/>
      <c r="AR1925" s="14"/>
      <c r="AS1925" s="2"/>
      <c r="AT1925" s="2"/>
      <c r="AU1925" s="15"/>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row>
    <row r="1926" spans="1:81" s="140" customFormat="1">
      <c r="A1926" s="142"/>
      <c r="B1926" s="217"/>
      <c r="C1926" s="163"/>
      <c r="D1926" s="164"/>
      <c r="H1926" s="165"/>
      <c r="M1926" s="165"/>
      <c r="N1926" s="165"/>
      <c r="AQ1926" s="158"/>
      <c r="AR1926" s="14"/>
      <c r="AS1926" s="2"/>
      <c r="AT1926" s="2"/>
      <c r="AU1926" s="15"/>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row>
    <row r="1927" spans="1:81" s="140" customFormat="1">
      <c r="A1927" s="142"/>
      <c r="B1927" s="217"/>
      <c r="C1927" s="163"/>
      <c r="D1927" s="164"/>
      <c r="H1927" s="165"/>
      <c r="M1927" s="165"/>
      <c r="N1927" s="165"/>
      <c r="AQ1927" s="158"/>
      <c r="AR1927" s="14"/>
      <c r="AS1927" s="2"/>
      <c r="AT1927" s="2"/>
      <c r="AU1927" s="15"/>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row>
    <row r="1928" spans="1:81" s="140" customFormat="1">
      <c r="A1928" s="142"/>
      <c r="B1928" s="217"/>
      <c r="C1928" s="163"/>
      <c r="D1928" s="164"/>
      <c r="H1928" s="165"/>
      <c r="M1928" s="165"/>
      <c r="N1928" s="165"/>
      <c r="AQ1928" s="158"/>
      <c r="AR1928" s="14"/>
      <c r="AS1928" s="2"/>
      <c r="AT1928" s="2"/>
      <c r="AU1928" s="15"/>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row>
    <row r="1929" spans="1:81" s="140" customFormat="1">
      <c r="A1929" s="142"/>
      <c r="B1929" s="217"/>
      <c r="C1929" s="163"/>
      <c r="D1929" s="164"/>
      <c r="H1929" s="165"/>
      <c r="M1929" s="165"/>
      <c r="N1929" s="165"/>
      <c r="AQ1929" s="158"/>
      <c r="AR1929" s="14"/>
      <c r="AS1929" s="2"/>
      <c r="AT1929" s="2"/>
      <c r="AU1929" s="15"/>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row>
    <row r="1930" spans="1:81" s="140" customFormat="1">
      <c r="A1930" s="142"/>
      <c r="B1930" s="217"/>
      <c r="C1930" s="163"/>
      <c r="D1930" s="164"/>
      <c r="H1930" s="165"/>
      <c r="M1930" s="165"/>
      <c r="N1930" s="165"/>
      <c r="AQ1930" s="158"/>
      <c r="AR1930" s="14"/>
      <c r="AS1930" s="2"/>
      <c r="AT1930" s="2"/>
      <c r="AU1930" s="15"/>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row>
    <row r="1931" spans="1:81" s="140" customFormat="1">
      <c r="A1931" s="142"/>
      <c r="B1931" s="217"/>
      <c r="C1931" s="163"/>
      <c r="D1931" s="164"/>
      <c r="H1931" s="165"/>
      <c r="M1931" s="165"/>
      <c r="N1931" s="165"/>
      <c r="AQ1931" s="158"/>
      <c r="AR1931" s="14"/>
      <c r="AS1931" s="2"/>
      <c r="AT1931" s="2"/>
      <c r="AU1931" s="15"/>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row>
    <row r="1932" spans="1:81" s="140" customFormat="1">
      <c r="A1932" s="142"/>
      <c r="B1932" s="217"/>
      <c r="C1932" s="163"/>
      <c r="D1932" s="164"/>
      <c r="H1932" s="165"/>
      <c r="M1932" s="165"/>
      <c r="N1932" s="165"/>
      <c r="AQ1932" s="158"/>
      <c r="AR1932" s="14"/>
      <c r="AS1932" s="2"/>
      <c r="AT1932" s="2"/>
      <c r="AU1932" s="15"/>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row>
    <row r="1933" spans="1:81" s="140" customFormat="1">
      <c r="A1933" s="142"/>
      <c r="B1933" s="217"/>
      <c r="C1933" s="163"/>
      <c r="D1933" s="164"/>
      <c r="H1933" s="165"/>
      <c r="M1933" s="165"/>
      <c r="N1933" s="165"/>
      <c r="AQ1933" s="158"/>
      <c r="AR1933" s="14"/>
      <c r="AS1933" s="2"/>
      <c r="AT1933" s="2"/>
      <c r="AU1933" s="15"/>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row>
    <row r="1934" spans="1:81" s="140" customFormat="1">
      <c r="A1934" s="142"/>
      <c r="B1934" s="217"/>
      <c r="C1934" s="163"/>
      <c r="D1934" s="164"/>
      <c r="H1934" s="165"/>
      <c r="M1934" s="165"/>
      <c r="N1934" s="165"/>
      <c r="AQ1934" s="158"/>
      <c r="AR1934" s="14"/>
      <c r="AS1934" s="2"/>
      <c r="AT1934" s="2"/>
      <c r="AU1934" s="15"/>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row>
    <row r="1935" spans="1:81" s="140" customFormat="1">
      <c r="A1935" s="142"/>
      <c r="B1935" s="217"/>
      <c r="C1935" s="163"/>
      <c r="D1935" s="164"/>
      <c r="H1935" s="165"/>
      <c r="M1935" s="165"/>
      <c r="N1935" s="165"/>
      <c r="AQ1935" s="158"/>
      <c r="AR1935" s="14"/>
      <c r="AS1935" s="2"/>
      <c r="AT1935" s="2"/>
      <c r="AU1935" s="15"/>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row>
    <row r="1936" spans="1:81" s="140" customFormat="1">
      <c r="A1936" s="142"/>
      <c r="B1936" s="217"/>
      <c r="C1936" s="163"/>
      <c r="D1936" s="164"/>
      <c r="H1936" s="165"/>
      <c r="M1936" s="165"/>
      <c r="N1936" s="165"/>
      <c r="AQ1936" s="158"/>
      <c r="AR1936" s="14"/>
      <c r="AS1936" s="2"/>
      <c r="AT1936" s="2"/>
      <c r="AU1936" s="15"/>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row>
    <row r="1937" spans="1:81" s="140" customFormat="1">
      <c r="A1937" s="142"/>
      <c r="B1937" s="217"/>
      <c r="C1937" s="163"/>
      <c r="D1937" s="164"/>
      <c r="H1937" s="165"/>
      <c r="M1937" s="165"/>
      <c r="N1937" s="165"/>
      <c r="AQ1937" s="158"/>
      <c r="AR1937" s="14"/>
      <c r="AS1937" s="2"/>
      <c r="AT1937" s="2"/>
      <c r="AU1937" s="15"/>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row>
    <row r="1938" spans="1:81" s="140" customFormat="1">
      <c r="A1938" s="142"/>
      <c r="B1938" s="217"/>
      <c r="C1938" s="163"/>
      <c r="D1938" s="164"/>
      <c r="H1938" s="165"/>
      <c r="M1938" s="165"/>
      <c r="N1938" s="165"/>
      <c r="AQ1938" s="158"/>
      <c r="AR1938" s="14"/>
      <c r="AS1938" s="2"/>
      <c r="AT1938" s="2"/>
      <c r="AU1938" s="15"/>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row>
    <row r="1939" spans="1:81" s="140" customFormat="1">
      <c r="A1939" s="142"/>
      <c r="B1939" s="217"/>
      <c r="C1939" s="163"/>
      <c r="D1939" s="164"/>
      <c r="H1939" s="165"/>
      <c r="M1939" s="165"/>
      <c r="N1939" s="165"/>
      <c r="AQ1939" s="158"/>
      <c r="AR1939" s="14"/>
      <c r="AS1939" s="2"/>
      <c r="AT1939" s="2"/>
      <c r="AU1939" s="15"/>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row>
    <row r="1940" spans="1:81" s="140" customFormat="1">
      <c r="A1940" s="142"/>
      <c r="B1940" s="217"/>
      <c r="C1940" s="163"/>
      <c r="D1940" s="164"/>
      <c r="H1940" s="165"/>
      <c r="M1940" s="165"/>
      <c r="N1940" s="165"/>
      <c r="AQ1940" s="158"/>
      <c r="AR1940" s="14"/>
      <c r="AS1940" s="2"/>
      <c r="AT1940" s="2"/>
      <c r="AU1940" s="15"/>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row>
    <row r="1941" spans="1:81" s="140" customFormat="1">
      <c r="A1941" s="142"/>
      <c r="B1941" s="217"/>
      <c r="C1941" s="163"/>
      <c r="D1941" s="164"/>
      <c r="H1941" s="165"/>
      <c r="M1941" s="165"/>
      <c r="N1941" s="165"/>
      <c r="AQ1941" s="158"/>
      <c r="AR1941" s="14"/>
      <c r="AS1941" s="2"/>
      <c r="AT1941" s="2"/>
      <c r="AU1941" s="15"/>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row>
    <row r="1942" spans="1:81" s="140" customFormat="1">
      <c r="A1942" s="142"/>
      <c r="B1942" s="217"/>
      <c r="C1942" s="163"/>
      <c r="D1942" s="164"/>
      <c r="H1942" s="165"/>
      <c r="M1942" s="165"/>
      <c r="N1942" s="165"/>
      <c r="AQ1942" s="158"/>
      <c r="AR1942" s="14"/>
      <c r="AS1942" s="2"/>
      <c r="AT1942" s="2"/>
      <c r="AU1942" s="15"/>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row>
    <row r="1943" spans="1:81" s="140" customFormat="1">
      <c r="A1943" s="142"/>
      <c r="B1943" s="217"/>
      <c r="C1943" s="163"/>
      <c r="D1943" s="164"/>
      <c r="H1943" s="165"/>
      <c r="M1943" s="165"/>
      <c r="N1943" s="165"/>
      <c r="AQ1943" s="158"/>
      <c r="AR1943" s="14"/>
      <c r="AS1943" s="2"/>
      <c r="AT1943" s="2"/>
      <c r="AU1943" s="15"/>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row>
    <row r="1944" spans="1:81" s="140" customFormat="1">
      <c r="A1944" s="142"/>
      <c r="B1944" s="217"/>
      <c r="C1944" s="163"/>
      <c r="D1944" s="164"/>
      <c r="H1944" s="165"/>
      <c r="M1944" s="165"/>
      <c r="N1944" s="165"/>
      <c r="AQ1944" s="158"/>
      <c r="AR1944" s="14"/>
      <c r="AS1944" s="2"/>
      <c r="AT1944" s="2"/>
      <c r="AU1944" s="15"/>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row>
    <row r="1945" spans="1:81" s="140" customFormat="1">
      <c r="A1945" s="142"/>
      <c r="B1945" s="217"/>
      <c r="C1945" s="163"/>
      <c r="D1945" s="164"/>
      <c r="H1945" s="165"/>
      <c r="M1945" s="165"/>
      <c r="N1945" s="165"/>
      <c r="AQ1945" s="158"/>
      <c r="AR1945" s="14"/>
      <c r="AS1945" s="2"/>
      <c r="AT1945" s="2"/>
      <c r="AU1945" s="15"/>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row>
    <row r="1946" spans="1:81" s="140" customFormat="1">
      <c r="A1946" s="142"/>
      <c r="B1946" s="217"/>
      <c r="C1946" s="163"/>
      <c r="D1946" s="164"/>
      <c r="H1946" s="165"/>
      <c r="M1946" s="165"/>
      <c r="N1946" s="165"/>
      <c r="AQ1946" s="158"/>
      <c r="AR1946" s="14"/>
      <c r="AS1946" s="2"/>
      <c r="AT1946" s="2"/>
      <c r="AU1946" s="15"/>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row>
    <row r="1947" spans="1:81" s="140" customFormat="1">
      <c r="A1947" s="142"/>
      <c r="B1947" s="217"/>
      <c r="C1947" s="163"/>
      <c r="D1947" s="164"/>
      <c r="H1947" s="165"/>
      <c r="M1947" s="165"/>
      <c r="N1947" s="165"/>
      <c r="AQ1947" s="158"/>
      <c r="AR1947" s="14"/>
      <c r="AS1947" s="2"/>
      <c r="AT1947" s="2"/>
      <c r="AU1947" s="15"/>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row>
    <row r="1948" spans="1:81" s="140" customFormat="1">
      <c r="A1948" s="142"/>
      <c r="B1948" s="217"/>
      <c r="C1948" s="163"/>
      <c r="D1948" s="164"/>
      <c r="H1948" s="165"/>
      <c r="M1948" s="165"/>
      <c r="N1948" s="165"/>
      <c r="AQ1948" s="158"/>
      <c r="AR1948" s="14"/>
      <c r="AS1948" s="2"/>
      <c r="AT1948" s="2"/>
      <c r="AU1948" s="15"/>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row>
    <row r="1949" spans="1:81" s="140" customFormat="1">
      <c r="A1949" s="142"/>
      <c r="B1949" s="217"/>
      <c r="C1949" s="163"/>
      <c r="D1949" s="164"/>
      <c r="H1949" s="165"/>
      <c r="M1949" s="165"/>
      <c r="N1949" s="165"/>
      <c r="AQ1949" s="158"/>
      <c r="AR1949" s="14"/>
      <c r="AS1949" s="2"/>
      <c r="AT1949" s="2"/>
      <c r="AU1949" s="15"/>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row>
    <row r="1950" spans="1:81" s="140" customFormat="1">
      <c r="A1950" s="142"/>
      <c r="B1950" s="217"/>
      <c r="C1950" s="163"/>
      <c r="D1950" s="164"/>
      <c r="H1950" s="165"/>
      <c r="M1950" s="165"/>
      <c r="N1950" s="165"/>
      <c r="AQ1950" s="158"/>
      <c r="AR1950" s="14"/>
      <c r="AS1950" s="2"/>
      <c r="AT1950" s="2"/>
      <c r="AU1950" s="15"/>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row>
    <row r="1951" spans="1:81" s="140" customFormat="1">
      <c r="A1951" s="142"/>
      <c r="B1951" s="217"/>
      <c r="C1951" s="163"/>
      <c r="D1951" s="164"/>
      <c r="H1951" s="165"/>
      <c r="M1951" s="165"/>
      <c r="N1951" s="165"/>
      <c r="AQ1951" s="158"/>
      <c r="AR1951" s="14"/>
      <c r="AS1951" s="2"/>
      <c r="AT1951" s="2"/>
      <c r="AU1951" s="15"/>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row>
    <row r="1952" spans="1:81" s="140" customFormat="1">
      <c r="A1952" s="142"/>
      <c r="B1952" s="217"/>
      <c r="C1952" s="163"/>
      <c r="D1952" s="164"/>
      <c r="H1952" s="165"/>
      <c r="M1952" s="165"/>
      <c r="N1952" s="165"/>
      <c r="AQ1952" s="158"/>
      <c r="AR1952" s="14"/>
      <c r="AS1952" s="2"/>
      <c r="AT1952" s="2"/>
      <c r="AU1952" s="15"/>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row>
    <row r="1953" spans="1:81" s="140" customFormat="1">
      <c r="A1953" s="142"/>
      <c r="B1953" s="217"/>
      <c r="C1953" s="163"/>
      <c r="D1953" s="164"/>
      <c r="H1953" s="165"/>
      <c r="M1953" s="165"/>
      <c r="N1953" s="165"/>
      <c r="AQ1953" s="158"/>
      <c r="AR1953" s="14"/>
      <c r="AS1953" s="2"/>
      <c r="AT1953" s="2"/>
      <c r="AU1953" s="15"/>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row>
    <row r="1954" spans="1:81" s="140" customFormat="1">
      <c r="A1954" s="142"/>
      <c r="B1954" s="217"/>
      <c r="C1954" s="163"/>
      <c r="D1954" s="164"/>
      <c r="H1954" s="165"/>
      <c r="M1954" s="165"/>
      <c r="N1954" s="165"/>
      <c r="AQ1954" s="158"/>
      <c r="AR1954" s="14"/>
      <c r="AS1954" s="2"/>
      <c r="AT1954" s="2"/>
      <c r="AU1954" s="15"/>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row>
    <row r="1955" spans="1:81" s="140" customFormat="1">
      <c r="A1955" s="142"/>
      <c r="B1955" s="217"/>
      <c r="C1955" s="163"/>
      <c r="D1955" s="164"/>
      <c r="H1955" s="165"/>
      <c r="M1955" s="165"/>
      <c r="N1955" s="165"/>
      <c r="AQ1955" s="158"/>
      <c r="AR1955" s="14"/>
      <c r="AS1955" s="2"/>
      <c r="AT1955" s="2"/>
      <c r="AU1955" s="15"/>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row>
    <row r="1956" spans="1:81" s="140" customFormat="1">
      <c r="A1956" s="142"/>
      <c r="B1956" s="217"/>
      <c r="C1956" s="163"/>
      <c r="D1956" s="164"/>
      <c r="H1956" s="165"/>
      <c r="M1956" s="165"/>
      <c r="N1956" s="165"/>
      <c r="AQ1956" s="158"/>
      <c r="AR1956" s="14"/>
      <c r="AS1956" s="2"/>
      <c r="AT1956" s="2"/>
      <c r="AU1956" s="15"/>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row>
    <row r="1957" spans="1:81" s="140" customFormat="1">
      <c r="A1957" s="142"/>
      <c r="B1957" s="217"/>
      <c r="C1957" s="163"/>
      <c r="D1957" s="164"/>
      <c r="H1957" s="165"/>
      <c r="M1957" s="165"/>
      <c r="N1957" s="165"/>
      <c r="AQ1957" s="158"/>
      <c r="AR1957" s="14"/>
      <c r="AS1957" s="2"/>
      <c r="AT1957" s="2"/>
      <c r="AU1957" s="15"/>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row>
    <row r="1958" spans="1:81" s="140" customFormat="1">
      <c r="A1958" s="142"/>
      <c r="B1958" s="217"/>
      <c r="C1958" s="163"/>
      <c r="D1958" s="164"/>
      <c r="H1958" s="165"/>
      <c r="M1958" s="165"/>
      <c r="N1958" s="165"/>
      <c r="AQ1958" s="158"/>
      <c r="AR1958" s="14"/>
      <c r="AS1958" s="2"/>
      <c r="AT1958" s="2"/>
      <c r="AU1958" s="15"/>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row>
    <row r="1959" spans="1:81" s="140" customFormat="1">
      <c r="A1959" s="142"/>
      <c r="B1959" s="217"/>
      <c r="C1959" s="163"/>
      <c r="D1959" s="164"/>
      <c r="H1959" s="165"/>
      <c r="M1959" s="165"/>
      <c r="N1959" s="165"/>
      <c r="AQ1959" s="158"/>
      <c r="AR1959" s="14"/>
      <c r="AS1959" s="2"/>
      <c r="AT1959" s="2"/>
      <c r="AU1959" s="15"/>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row>
    <row r="1960" spans="1:81" s="140" customFormat="1">
      <c r="A1960" s="142"/>
      <c r="B1960" s="217"/>
      <c r="C1960" s="163"/>
      <c r="D1960" s="164"/>
      <c r="H1960" s="165"/>
      <c r="M1960" s="165"/>
      <c r="N1960" s="165"/>
      <c r="AQ1960" s="158"/>
      <c r="AR1960" s="14"/>
      <c r="AS1960" s="2"/>
      <c r="AT1960" s="2"/>
      <c r="AU1960" s="15"/>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row>
    <row r="1961" spans="1:81" s="140" customFormat="1">
      <c r="A1961" s="142"/>
      <c r="B1961" s="217"/>
      <c r="C1961" s="163"/>
      <c r="D1961" s="164"/>
      <c r="H1961" s="165"/>
      <c r="M1961" s="165"/>
      <c r="N1961" s="165"/>
      <c r="AQ1961" s="158"/>
      <c r="AR1961" s="14"/>
      <c r="AS1961" s="2"/>
      <c r="AT1961" s="2"/>
      <c r="AU1961" s="15"/>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row>
    <row r="1962" spans="1:81" s="140" customFormat="1">
      <c r="A1962" s="142"/>
      <c r="B1962" s="217"/>
      <c r="C1962" s="163"/>
      <c r="D1962" s="164"/>
      <c r="H1962" s="165"/>
      <c r="M1962" s="165"/>
      <c r="N1962" s="165"/>
      <c r="AQ1962" s="158"/>
      <c r="AR1962" s="14"/>
      <c r="AS1962" s="2"/>
      <c r="AT1962" s="2"/>
      <c r="AU1962" s="15"/>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row>
    <row r="1963" spans="1:81" s="140" customFormat="1">
      <c r="A1963" s="142"/>
      <c r="B1963" s="217"/>
      <c r="C1963" s="163"/>
      <c r="D1963" s="164"/>
      <c r="H1963" s="165"/>
      <c r="M1963" s="165"/>
      <c r="N1963" s="165"/>
      <c r="AQ1963" s="158"/>
      <c r="AR1963" s="14"/>
      <c r="AS1963" s="2"/>
      <c r="AT1963" s="2"/>
      <c r="AU1963" s="15"/>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row>
    <row r="1964" spans="1:81" s="140" customFormat="1">
      <c r="A1964" s="142"/>
      <c r="B1964" s="217"/>
      <c r="C1964" s="163"/>
      <c r="D1964" s="164"/>
      <c r="H1964" s="165"/>
      <c r="M1964" s="165"/>
      <c r="N1964" s="165"/>
      <c r="AQ1964" s="158"/>
      <c r="AR1964" s="14"/>
      <c r="AS1964" s="2"/>
      <c r="AT1964" s="2"/>
      <c r="AU1964" s="15"/>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row>
    <row r="1965" spans="1:81" s="140" customFormat="1">
      <c r="A1965" s="142"/>
      <c r="B1965" s="217"/>
      <c r="C1965" s="163"/>
      <c r="D1965" s="164"/>
      <c r="H1965" s="165"/>
      <c r="M1965" s="165"/>
      <c r="N1965" s="165"/>
      <c r="AQ1965" s="158"/>
      <c r="AR1965" s="14"/>
      <c r="AS1965" s="2"/>
      <c r="AT1965" s="2"/>
      <c r="AU1965" s="15"/>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row>
    <row r="1966" spans="1:81" s="140" customFormat="1">
      <c r="A1966" s="142"/>
      <c r="B1966" s="217"/>
      <c r="C1966" s="163"/>
      <c r="D1966" s="164"/>
      <c r="H1966" s="165"/>
      <c r="M1966" s="165"/>
      <c r="N1966" s="165"/>
      <c r="AQ1966" s="158"/>
      <c r="AR1966" s="14"/>
      <c r="AS1966" s="2"/>
      <c r="AT1966" s="2"/>
      <c r="AU1966" s="15"/>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row>
    <row r="1967" spans="1:81" s="140" customFormat="1">
      <c r="A1967" s="142"/>
      <c r="B1967" s="217"/>
      <c r="C1967" s="163"/>
      <c r="D1967" s="164"/>
      <c r="H1967" s="165"/>
      <c r="M1967" s="165"/>
      <c r="N1967" s="165"/>
      <c r="AQ1967" s="158"/>
      <c r="AR1967" s="14"/>
      <c r="AS1967" s="2"/>
      <c r="AT1967" s="2"/>
      <c r="AU1967" s="15"/>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row>
    <row r="1968" spans="1:81" s="140" customFormat="1">
      <c r="A1968" s="142"/>
      <c r="B1968" s="217"/>
      <c r="C1968" s="163"/>
      <c r="D1968" s="164"/>
      <c r="H1968" s="165"/>
      <c r="M1968" s="165"/>
      <c r="N1968" s="165"/>
      <c r="AQ1968" s="158"/>
      <c r="AR1968" s="14"/>
      <c r="AS1968" s="2"/>
      <c r="AT1968" s="2"/>
      <c r="AU1968" s="15"/>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row>
    <row r="1969" spans="1:81" s="140" customFormat="1">
      <c r="A1969" s="142"/>
      <c r="B1969" s="217"/>
      <c r="C1969" s="163"/>
      <c r="D1969" s="164"/>
      <c r="H1969" s="165"/>
      <c r="M1969" s="165"/>
      <c r="N1969" s="165"/>
      <c r="AQ1969" s="158"/>
      <c r="AR1969" s="14"/>
      <c r="AS1969" s="2"/>
      <c r="AT1969" s="2"/>
      <c r="AU1969" s="15"/>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row>
    <row r="1970" spans="1:81" s="140" customFormat="1">
      <c r="A1970" s="142"/>
      <c r="B1970" s="217"/>
      <c r="C1970" s="163"/>
      <c r="D1970" s="164"/>
      <c r="H1970" s="165"/>
      <c r="M1970" s="165"/>
      <c r="N1970" s="165"/>
      <c r="AQ1970" s="158"/>
      <c r="AR1970" s="14"/>
      <c r="AS1970" s="2"/>
      <c r="AT1970" s="2"/>
      <c r="AU1970" s="15"/>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row>
    <row r="1971" spans="1:81" s="140" customFormat="1">
      <c r="A1971" s="142"/>
      <c r="B1971" s="217"/>
      <c r="C1971" s="163"/>
      <c r="D1971" s="164"/>
      <c r="H1971" s="165"/>
      <c r="M1971" s="165"/>
      <c r="N1971" s="165"/>
      <c r="AQ1971" s="158"/>
      <c r="AR1971" s="14"/>
      <c r="AS1971" s="2"/>
      <c r="AT1971" s="2"/>
      <c r="AU1971" s="15"/>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row>
    <row r="1972" spans="1:81" s="140" customFormat="1">
      <c r="A1972" s="142"/>
      <c r="B1972" s="217"/>
      <c r="C1972" s="163"/>
      <c r="D1972" s="164"/>
      <c r="H1972" s="165"/>
      <c r="M1972" s="165"/>
      <c r="N1972" s="165"/>
      <c r="AQ1972" s="158"/>
      <c r="AR1972" s="14"/>
      <c r="AS1972" s="2"/>
      <c r="AT1972" s="2"/>
      <c r="AU1972" s="15"/>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row>
    <row r="1973" spans="1:81" s="140" customFormat="1">
      <c r="A1973" s="142"/>
      <c r="B1973" s="217"/>
      <c r="C1973" s="163"/>
      <c r="D1973" s="164"/>
      <c r="H1973" s="165"/>
      <c r="M1973" s="165"/>
      <c r="N1973" s="165"/>
      <c r="AQ1973" s="158"/>
      <c r="AR1973" s="14"/>
      <c r="AS1973" s="2"/>
      <c r="AT1973" s="2"/>
      <c r="AU1973" s="15"/>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row>
    <row r="1974" spans="1:81" s="140" customFormat="1">
      <c r="A1974" s="142"/>
      <c r="B1974" s="217"/>
      <c r="C1974" s="163"/>
      <c r="D1974" s="164"/>
      <c r="H1974" s="165"/>
      <c r="M1974" s="165"/>
      <c r="N1974" s="165"/>
      <c r="AQ1974" s="158"/>
      <c r="AR1974" s="14"/>
      <c r="AS1974" s="2"/>
      <c r="AT1974" s="2"/>
      <c r="AU1974" s="15"/>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row>
    <row r="1975" spans="1:81" s="140" customFormat="1">
      <c r="A1975" s="142"/>
      <c r="B1975" s="217"/>
      <c r="C1975" s="163"/>
      <c r="D1975" s="164"/>
      <c r="H1975" s="165"/>
      <c r="M1975" s="165"/>
      <c r="N1975" s="165"/>
      <c r="AQ1975" s="158"/>
      <c r="AR1975" s="14"/>
      <c r="AS1975" s="2"/>
      <c r="AT1975" s="2"/>
      <c r="AU1975" s="15"/>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row>
    <row r="1976" spans="1:81" s="140" customFormat="1">
      <c r="A1976" s="142"/>
      <c r="B1976" s="217"/>
      <c r="C1976" s="163"/>
      <c r="D1976" s="164"/>
      <c r="H1976" s="165"/>
      <c r="M1976" s="165"/>
      <c r="N1976" s="165"/>
      <c r="AQ1976" s="158"/>
      <c r="AR1976" s="14"/>
      <c r="AS1976" s="2"/>
      <c r="AT1976" s="2"/>
      <c r="AU1976" s="15"/>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row>
    <row r="1977" spans="1:81" s="140" customFormat="1">
      <c r="A1977" s="142"/>
      <c r="B1977" s="217"/>
      <c r="C1977" s="163"/>
      <c r="D1977" s="164"/>
      <c r="H1977" s="165"/>
      <c r="M1977" s="165"/>
      <c r="N1977" s="165"/>
      <c r="AQ1977" s="158"/>
      <c r="AR1977" s="14"/>
      <c r="AS1977" s="2"/>
      <c r="AT1977" s="2"/>
      <c r="AU1977" s="15"/>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row>
    <row r="1978" spans="1:81" s="140" customFormat="1">
      <c r="A1978" s="142"/>
      <c r="B1978" s="217"/>
      <c r="C1978" s="163"/>
      <c r="D1978" s="164"/>
      <c r="H1978" s="165"/>
      <c r="M1978" s="165"/>
      <c r="N1978" s="165"/>
      <c r="AQ1978" s="158"/>
      <c r="AR1978" s="14"/>
      <c r="AS1978" s="2"/>
      <c r="AT1978" s="2"/>
      <c r="AU1978" s="15"/>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row>
    <row r="1979" spans="1:81" s="140" customFormat="1">
      <c r="A1979" s="142"/>
      <c r="B1979" s="217"/>
      <c r="C1979" s="163"/>
      <c r="D1979" s="164"/>
      <c r="H1979" s="165"/>
      <c r="M1979" s="165"/>
      <c r="N1979" s="165"/>
      <c r="AQ1979" s="158"/>
      <c r="AR1979" s="14"/>
      <c r="AS1979" s="2"/>
      <c r="AT1979" s="2"/>
      <c r="AU1979" s="15"/>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row>
    <row r="1980" spans="1:81" s="140" customFormat="1">
      <c r="A1980" s="142"/>
      <c r="B1980" s="217"/>
      <c r="C1980" s="163"/>
      <c r="D1980" s="164"/>
      <c r="H1980" s="165"/>
      <c r="M1980" s="165"/>
      <c r="N1980" s="165"/>
      <c r="AQ1980" s="158"/>
      <c r="AR1980" s="14"/>
      <c r="AS1980" s="2"/>
      <c r="AT1980" s="2"/>
      <c r="AU1980" s="15"/>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row>
    <row r="1981" spans="1:81" s="140" customFormat="1">
      <c r="A1981" s="142"/>
      <c r="B1981" s="217"/>
      <c r="C1981" s="163"/>
      <c r="D1981" s="164"/>
      <c r="H1981" s="165"/>
      <c r="M1981" s="165"/>
      <c r="N1981" s="165"/>
      <c r="AQ1981" s="158"/>
      <c r="AR1981" s="14"/>
      <c r="AS1981" s="2"/>
      <c r="AT1981" s="2"/>
      <c r="AU1981" s="15"/>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row>
    <row r="1982" spans="1:81" s="140" customFormat="1">
      <c r="A1982" s="142"/>
      <c r="B1982" s="217"/>
      <c r="C1982" s="163"/>
      <c r="D1982" s="164"/>
      <c r="H1982" s="165"/>
      <c r="M1982" s="165"/>
      <c r="N1982" s="165"/>
      <c r="AQ1982" s="158"/>
      <c r="AR1982" s="14"/>
      <c r="AS1982" s="2"/>
      <c r="AT1982" s="2"/>
      <c r="AU1982" s="15"/>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row>
    <row r="1983" spans="1:81" s="140" customFormat="1">
      <c r="A1983" s="142"/>
      <c r="B1983" s="217"/>
      <c r="C1983" s="163"/>
      <c r="D1983" s="164"/>
      <c r="H1983" s="165"/>
      <c r="M1983" s="165"/>
      <c r="N1983" s="165"/>
      <c r="AQ1983" s="158"/>
      <c r="AR1983" s="14"/>
      <c r="AS1983" s="2"/>
      <c r="AT1983" s="2"/>
      <c r="AU1983" s="15"/>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row>
    <row r="1984" spans="1:81" s="140" customFormat="1">
      <c r="A1984" s="142"/>
      <c r="B1984" s="217"/>
      <c r="C1984" s="163"/>
      <c r="D1984" s="164"/>
      <c r="H1984" s="165"/>
      <c r="M1984" s="165"/>
      <c r="N1984" s="165"/>
      <c r="AQ1984" s="158"/>
      <c r="AR1984" s="14"/>
      <c r="AS1984" s="2"/>
      <c r="AT1984" s="2"/>
      <c r="AU1984" s="15"/>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row>
    <row r="1985" spans="1:81" s="140" customFormat="1">
      <c r="A1985" s="142"/>
      <c r="B1985" s="217"/>
      <c r="C1985" s="163"/>
      <c r="D1985" s="164"/>
      <c r="H1985" s="165"/>
      <c r="M1985" s="165"/>
      <c r="N1985" s="165"/>
      <c r="AQ1985" s="158"/>
      <c r="AR1985" s="14"/>
      <c r="AS1985" s="2"/>
      <c r="AT1985" s="2"/>
      <c r="AU1985" s="15"/>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row>
    <row r="1986" spans="1:81" s="140" customFormat="1">
      <c r="A1986" s="142"/>
      <c r="B1986" s="217"/>
      <c r="C1986" s="163"/>
      <c r="D1986" s="164"/>
      <c r="H1986" s="165"/>
      <c r="M1986" s="165"/>
      <c r="N1986" s="165"/>
      <c r="AQ1986" s="158"/>
      <c r="AR1986" s="14"/>
      <c r="AS1986" s="2"/>
      <c r="AT1986" s="2"/>
      <c r="AU1986" s="15"/>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row>
    <row r="1987" spans="1:81" s="140" customFormat="1">
      <c r="A1987" s="142"/>
      <c r="B1987" s="217"/>
      <c r="C1987" s="163"/>
      <c r="D1987" s="164"/>
      <c r="H1987" s="165"/>
      <c r="M1987" s="165"/>
      <c r="N1987" s="165"/>
      <c r="AQ1987" s="158"/>
      <c r="AR1987" s="14"/>
      <c r="AS1987" s="2"/>
      <c r="AT1987" s="2"/>
      <c r="AU1987" s="15"/>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row>
    <row r="1988" spans="1:81" s="140" customFormat="1">
      <c r="A1988" s="142"/>
      <c r="B1988" s="217"/>
      <c r="C1988" s="163"/>
      <c r="D1988" s="164"/>
      <c r="H1988" s="165"/>
      <c r="M1988" s="165"/>
      <c r="N1988" s="165"/>
      <c r="AQ1988" s="158"/>
      <c r="AR1988" s="14"/>
      <c r="AS1988" s="2"/>
      <c r="AT1988" s="2"/>
      <c r="AU1988" s="15"/>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row>
    <row r="1989" spans="1:81" s="140" customFormat="1">
      <c r="A1989" s="142"/>
      <c r="B1989" s="217"/>
      <c r="C1989" s="163"/>
      <c r="D1989" s="164"/>
      <c r="H1989" s="165"/>
      <c r="M1989" s="165"/>
      <c r="N1989" s="165"/>
      <c r="AQ1989" s="158"/>
      <c r="AR1989" s="14"/>
      <c r="AS1989" s="2"/>
      <c r="AT1989" s="2"/>
      <c r="AU1989" s="15"/>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row>
    <row r="1990" spans="1:81" s="140" customFormat="1">
      <c r="A1990" s="142"/>
      <c r="B1990" s="217"/>
      <c r="C1990" s="163"/>
      <c r="D1990" s="164"/>
      <c r="H1990" s="165"/>
      <c r="M1990" s="165"/>
      <c r="N1990" s="165"/>
      <c r="AQ1990" s="158"/>
      <c r="AR1990" s="14"/>
      <c r="AS1990" s="2"/>
      <c r="AT1990" s="2"/>
      <c r="AU1990" s="15"/>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row>
    <row r="1991" spans="1:81" s="140" customFormat="1">
      <c r="A1991" s="142"/>
      <c r="B1991" s="217"/>
      <c r="C1991" s="163"/>
      <c r="D1991" s="164"/>
      <c r="H1991" s="165"/>
      <c r="M1991" s="165"/>
      <c r="N1991" s="165"/>
      <c r="AQ1991" s="158"/>
      <c r="AR1991" s="14"/>
      <c r="AS1991" s="2"/>
      <c r="AT1991" s="2"/>
      <c r="AU1991" s="15"/>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row>
    <row r="1992" spans="1:81" s="140" customFormat="1">
      <c r="A1992" s="142"/>
      <c r="B1992" s="217"/>
      <c r="C1992" s="163"/>
      <c r="D1992" s="164"/>
      <c r="H1992" s="165"/>
      <c r="M1992" s="165"/>
      <c r="N1992" s="165"/>
      <c r="AQ1992" s="158"/>
      <c r="AR1992" s="14"/>
      <c r="AS1992" s="2"/>
      <c r="AT1992" s="2"/>
      <c r="AU1992" s="15"/>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row>
    <row r="1993" spans="1:81" s="140" customFormat="1">
      <c r="A1993" s="142"/>
      <c r="B1993" s="217"/>
      <c r="C1993" s="163"/>
      <c r="D1993" s="164"/>
      <c r="H1993" s="165"/>
      <c r="M1993" s="165"/>
      <c r="N1993" s="165"/>
      <c r="AQ1993" s="158"/>
      <c r="AR1993" s="14"/>
      <c r="AS1993" s="2"/>
      <c r="AT1993" s="2"/>
      <c r="AU1993" s="15"/>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row>
    <row r="1994" spans="1:81" s="140" customFormat="1">
      <c r="A1994" s="142"/>
      <c r="B1994" s="217"/>
      <c r="C1994" s="163"/>
      <c r="D1994" s="164"/>
      <c r="H1994" s="165"/>
      <c r="M1994" s="165"/>
      <c r="N1994" s="165"/>
      <c r="AQ1994" s="158"/>
      <c r="AR1994" s="14"/>
      <c r="AS1994" s="2"/>
      <c r="AT1994" s="2"/>
      <c r="AU1994" s="15"/>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row>
    <row r="1995" spans="1:81" s="140" customFormat="1">
      <c r="A1995" s="142"/>
      <c r="B1995" s="217"/>
      <c r="C1995" s="163"/>
      <c r="D1995" s="164"/>
      <c r="H1995" s="165"/>
      <c r="M1995" s="165"/>
      <c r="N1995" s="165"/>
      <c r="AQ1995" s="158"/>
      <c r="AR1995" s="14"/>
      <c r="AS1995" s="2"/>
      <c r="AT1995" s="2"/>
      <c r="AU1995" s="15"/>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row>
    <row r="1996" spans="1:81" s="140" customFormat="1">
      <c r="A1996" s="142"/>
      <c r="B1996" s="217"/>
      <c r="C1996" s="163"/>
      <c r="D1996" s="164"/>
      <c r="H1996" s="165"/>
      <c r="M1996" s="165"/>
      <c r="N1996" s="165"/>
      <c r="AQ1996" s="158"/>
      <c r="AR1996" s="14"/>
      <c r="AS1996" s="2"/>
      <c r="AT1996" s="2"/>
      <c r="AU1996" s="15"/>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row>
    <row r="1997" spans="1:81" s="140" customFormat="1">
      <c r="A1997" s="142"/>
      <c r="B1997" s="217"/>
      <c r="C1997" s="163"/>
      <c r="D1997" s="164"/>
      <c r="H1997" s="165"/>
      <c r="M1997" s="165"/>
      <c r="N1997" s="165"/>
      <c r="AQ1997" s="158"/>
      <c r="AR1997" s="14"/>
      <c r="AS1997" s="2"/>
      <c r="AT1997" s="2"/>
      <c r="AU1997" s="15"/>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row>
    <row r="1998" spans="1:81" s="140" customFormat="1">
      <c r="A1998" s="142"/>
      <c r="B1998" s="217"/>
      <c r="C1998" s="163"/>
      <c r="D1998" s="164"/>
      <c r="H1998" s="165"/>
      <c r="M1998" s="165"/>
      <c r="N1998" s="165"/>
      <c r="AQ1998" s="158"/>
      <c r="AR1998" s="14"/>
      <c r="AS1998" s="2"/>
      <c r="AT1998" s="2"/>
      <c r="AU1998" s="15"/>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row>
    <row r="1999" spans="1:81" s="140" customFormat="1">
      <c r="A1999" s="142"/>
      <c r="B1999" s="217"/>
      <c r="C1999" s="163"/>
      <c r="D1999" s="164"/>
      <c r="H1999" s="165"/>
      <c r="M1999" s="165"/>
      <c r="N1999" s="165"/>
      <c r="AQ1999" s="158"/>
      <c r="AR1999" s="14"/>
      <c r="AS1999" s="2"/>
      <c r="AT1999" s="2"/>
      <c r="AU1999" s="15"/>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row>
    <row r="2000" spans="1:81" s="140" customFormat="1">
      <c r="A2000" s="142"/>
      <c r="B2000" s="217"/>
      <c r="C2000" s="163"/>
      <c r="D2000" s="164"/>
      <c r="H2000" s="165"/>
      <c r="M2000" s="165"/>
      <c r="N2000" s="165"/>
      <c r="AQ2000" s="158"/>
      <c r="AR2000" s="14"/>
      <c r="AS2000" s="2"/>
      <c r="AT2000" s="2"/>
      <c r="AU2000" s="15"/>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row>
    <row r="2001" spans="1:81" s="140" customFormat="1">
      <c r="A2001" s="142"/>
      <c r="B2001" s="217"/>
      <c r="C2001" s="163"/>
      <c r="D2001" s="164"/>
      <c r="H2001" s="165"/>
      <c r="M2001" s="165"/>
      <c r="N2001" s="165"/>
      <c r="AQ2001" s="158"/>
      <c r="AR2001" s="14"/>
      <c r="AS2001" s="2"/>
      <c r="AT2001" s="2"/>
      <c r="AU2001" s="15"/>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row>
    <row r="2002" spans="1:81" s="140" customFormat="1">
      <c r="A2002" s="142"/>
      <c r="B2002" s="217"/>
      <c r="C2002" s="163"/>
      <c r="D2002" s="164"/>
      <c r="H2002" s="165"/>
      <c r="M2002" s="165"/>
      <c r="N2002" s="165"/>
      <c r="AQ2002" s="158"/>
      <c r="AR2002" s="14"/>
      <c r="AS2002" s="2"/>
      <c r="AT2002" s="2"/>
      <c r="AU2002" s="15"/>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row>
    <row r="2003" spans="1:81" s="140" customFormat="1">
      <c r="A2003" s="142"/>
      <c r="B2003" s="217"/>
      <c r="C2003" s="163"/>
      <c r="D2003" s="164"/>
      <c r="H2003" s="165"/>
      <c r="M2003" s="165"/>
      <c r="N2003" s="165"/>
      <c r="AQ2003" s="158"/>
      <c r="AR2003" s="14"/>
      <c r="AS2003" s="2"/>
      <c r="AT2003" s="2"/>
      <c r="AU2003" s="15"/>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row>
    <row r="2004" spans="1:81" s="140" customFormat="1">
      <c r="A2004" s="142"/>
      <c r="B2004" s="217"/>
      <c r="C2004" s="163"/>
      <c r="D2004" s="164"/>
      <c r="H2004" s="165"/>
      <c r="M2004" s="165"/>
      <c r="N2004" s="165"/>
      <c r="AQ2004" s="158"/>
      <c r="AR2004" s="14"/>
      <c r="AS2004" s="2"/>
      <c r="AT2004" s="2"/>
      <c r="AU2004" s="15"/>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row>
    <row r="2005" spans="1:81" s="140" customFormat="1">
      <c r="A2005" s="142"/>
      <c r="B2005" s="217"/>
      <c r="C2005" s="163"/>
      <c r="D2005" s="164"/>
      <c r="H2005" s="165"/>
      <c r="M2005" s="165"/>
      <c r="N2005" s="165"/>
      <c r="AQ2005" s="158"/>
      <c r="AR2005" s="14"/>
      <c r="AS2005" s="2"/>
      <c r="AT2005" s="2"/>
      <c r="AU2005" s="15"/>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row>
    <row r="2006" spans="1:81" s="140" customFormat="1">
      <c r="A2006" s="142"/>
      <c r="B2006" s="217"/>
      <c r="C2006" s="163"/>
      <c r="D2006" s="164"/>
      <c r="H2006" s="165"/>
      <c r="M2006" s="165"/>
      <c r="N2006" s="165"/>
      <c r="AQ2006" s="158"/>
      <c r="AR2006" s="14"/>
      <c r="AS2006" s="2"/>
      <c r="AT2006" s="2"/>
      <c r="AU2006" s="15"/>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row>
    <row r="2007" spans="1:81" s="140" customFormat="1">
      <c r="A2007" s="142"/>
      <c r="B2007" s="217"/>
      <c r="C2007" s="163"/>
      <c r="D2007" s="164"/>
      <c r="H2007" s="165"/>
      <c r="M2007" s="165"/>
      <c r="N2007" s="165"/>
      <c r="AQ2007" s="158"/>
      <c r="AR2007" s="14"/>
      <c r="AS2007" s="2"/>
      <c r="AT2007" s="2"/>
      <c r="AU2007" s="15"/>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row>
    <row r="2008" spans="1:81" s="140" customFormat="1">
      <c r="A2008" s="142"/>
      <c r="B2008" s="217"/>
      <c r="C2008" s="163"/>
      <c r="D2008" s="164"/>
      <c r="H2008" s="165"/>
      <c r="M2008" s="165"/>
      <c r="N2008" s="165"/>
      <c r="AQ2008" s="158"/>
      <c r="AR2008" s="14"/>
      <c r="AS2008" s="2"/>
      <c r="AT2008" s="2"/>
      <c r="AU2008" s="15"/>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row>
    <row r="2009" spans="1:81" s="140" customFormat="1">
      <c r="A2009" s="142"/>
      <c r="B2009" s="217"/>
      <c r="C2009" s="163"/>
      <c r="D2009" s="164"/>
      <c r="H2009" s="165"/>
      <c r="M2009" s="165"/>
      <c r="N2009" s="165"/>
      <c r="AQ2009" s="158"/>
      <c r="AR2009" s="14"/>
      <c r="AS2009" s="2"/>
      <c r="AT2009" s="2"/>
      <c r="AU2009" s="15"/>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row>
    <row r="2010" spans="1:81" s="140" customFormat="1">
      <c r="A2010" s="142"/>
      <c r="B2010" s="217"/>
      <c r="C2010" s="163"/>
      <c r="D2010" s="164"/>
      <c r="H2010" s="165"/>
      <c r="M2010" s="165"/>
      <c r="N2010" s="165"/>
      <c r="AQ2010" s="158"/>
      <c r="AR2010" s="14"/>
      <c r="AS2010" s="2"/>
      <c r="AT2010" s="2"/>
      <c r="AU2010" s="15"/>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row>
    <row r="2011" spans="1:81" s="140" customFormat="1">
      <c r="A2011" s="142"/>
      <c r="B2011" s="217"/>
      <c r="C2011" s="163"/>
      <c r="D2011" s="164"/>
      <c r="H2011" s="165"/>
      <c r="M2011" s="165"/>
      <c r="N2011" s="165"/>
      <c r="AQ2011" s="158"/>
      <c r="AR2011" s="14"/>
      <c r="AS2011" s="2"/>
      <c r="AT2011" s="2"/>
      <c r="AU2011" s="15"/>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row>
    <row r="2012" spans="1:81" s="140" customFormat="1">
      <c r="A2012" s="142"/>
      <c r="B2012" s="217"/>
      <c r="C2012" s="163"/>
      <c r="D2012" s="164"/>
      <c r="H2012" s="165"/>
      <c r="M2012" s="165"/>
      <c r="N2012" s="165"/>
      <c r="AQ2012" s="158"/>
      <c r="AR2012" s="14"/>
      <c r="AS2012" s="2"/>
      <c r="AT2012" s="2"/>
      <c r="AU2012" s="15"/>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row>
    <row r="2013" spans="1:81" s="140" customFormat="1">
      <c r="A2013" s="142"/>
      <c r="B2013" s="217"/>
      <c r="C2013" s="163"/>
      <c r="D2013" s="164"/>
      <c r="H2013" s="165"/>
      <c r="M2013" s="165"/>
      <c r="N2013" s="165"/>
      <c r="AQ2013" s="158"/>
      <c r="AR2013" s="14"/>
      <c r="AS2013" s="2"/>
      <c r="AT2013" s="2"/>
      <c r="AU2013" s="15"/>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row>
    <row r="2014" spans="1:81" s="140" customFormat="1">
      <c r="A2014" s="142"/>
      <c r="B2014" s="217"/>
      <c r="C2014" s="163"/>
      <c r="D2014" s="164"/>
      <c r="H2014" s="165"/>
      <c r="M2014" s="165"/>
      <c r="N2014" s="165"/>
      <c r="AQ2014" s="158"/>
      <c r="AR2014" s="14"/>
      <c r="AS2014" s="2"/>
      <c r="AT2014" s="2"/>
      <c r="AU2014" s="15"/>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row>
    <row r="2015" spans="1:81" s="140" customFormat="1">
      <c r="A2015" s="142"/>
      <c r="B2015" s="217"/>
      <c r="C2015" s="163"/>
      <c r="D2015" s="164"/>
      <c r="H2015" s="165"/>
      <c r="M2015" s="165"/>
      <c r="N2015" s="165"/>
      <c r="AQ2015" s="158"/>
      <c r="AR2015" s="14"/>
      <c r="AS2015" s="2"/>
      <c r="AT2015" s="2"/>
      <c r="AU2015" s="15"/>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row>
    <row r="2016" spans="1:81" s="140" customFormat="1">
      <c r="A2016" s="142"/>
      <c r="B2016" s="217"/>
      <c r="C2016" s="163"/>
      <c r="D2016" s="164"/>
      <c r="H2016" s="165"/>
      <c r="M2016" s="165"/>
      <c r="N2016" s="165"/>
      <c r="AQ2016" s="158"/>
      <c r="AR2016" s="14"/>
      <c r="AS2016" s="2"/>
      <c r="AT2016" s="2"/>
      <c r="AU2016" s="15"/>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row>
    <row r="2017" spans="1:81" s="140" customFormat="1">
      <c r="A2017" s="142"/>
      <c r="B2017" s="217"/>
      <c r="C2017" s="163"/>
      <c r="D2017" s="164"/>
      <c r="H2017" s="165"/>
      <c r="M2017" s="165"/>
      <c r="N2017" s="165"/>
      <c r="AQ2017" s="158"/>
      <c r="AR2017" s="14"/>
      <c r="AS2017" s="2"/>
      <c r="AT2017" s="2"/>
      <c r="AU2017" s="15"/>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row>
    <row r="2018" spans="1:81" s="140" customFormat="1">
      <c r="A2018" s="142"/>
      <c r="B2018" s="217"/>
      <c r="C2018" s="163"/>
      <c r="D2018" s="164"/>
      <c r="H2018" s="165"/>
      <c r="M2018" s="165"/>
      <c r="N2018" s="165"/>
      <c r="AQ2018" s="158"/>
      <c r="AR2018" s="14"/>
      <c r="AS2018" s="2"/>
      <c r="AT2018" s="2"/>
      <c r="AU2018" s="15"/>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row>
    <row r="2019" spans="1:81" s="140" customFormat="1">
      <c r="A2019" s="142"/>
      <c r="B2019" s="217"/>
      <c r="C2019" s="163"/>
      <c r="D2019" s="164"/>
      <c r="H2019" s="165"/>
      <c r="M2019" s="165"/>
      <c r="N2019" s="165"/>
      <c r="AQ2019" s="158"/>
      <c r="AR2019" s="14"/>
      <c r="AS2019" s="2"/>
      <c r="AT2019" s="2"/>
      <c r="AU2019" s="15"/>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row>
    <row r="2020" spans="1:81" s="140" customFormat="1">
      <c r="A2020" s="142"/>
      <c r="B2020" s="217"/>
      <c r="C2020" s="163"/>
      <c r="D2020" s="164"/>
      <c r="H2020" s="165"/>
      <c r="M2020" s="165"/>
      <c r="N2020" s="165"/>
      <c r="AQ2020" s="158"/>
      <c r="AR2020" s="14"/>
      <c r="AS2020" s="2"/>
      <c r="AT2020" s="2"/>
      <c r="AU2020" s="15"/>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row>
    <row r="2021" spans="1:81" s="140" customFormat="1">
      <c r="A2021" s="142"/>
      <c r="B2021" s="217"/>
      <c r="C2021" s="163"/>
      <c r="D2021" s="164"/>
      <c r="H2021" s="165"/>
      <c r="M2021" s="165"/>
      <c r="N2021" s="165"/>
      <c r="AQ2021" s="158"/>
      <c r="AR2021" s="14"/>
      <c r="AS2021" s="2"/>
      <c r="AT2021" s="2"/>
      <c r="AU2021" s="15"/>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row>
    <row r="2022" spans="1:81" s="140" customFormat="1">
      <c r="A2022" s="142"/>
      <c r="B2022" s="217"/>
      <c r="C2022" s="163"/>
      <c r="D2022" s="164"/>
      <c r="H2022" s="165"/>
      <c r="M2022" s="165"/>
      <c r="N2022" s="165"/>
      <c r="AQ2022" s="158"/>
      <c r="AR2022" s="14"/>
      <c r="AS2022" s="2"/>
      <c r="AT2022" s="2"/>
      <c r="AU2022" s="15"/>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row>
    <row r="2023" spans="1:81" s="140" customFormat="1">
      <c r="A2023" s="142"/>
      <c r="B2023" s="217"/>
      <c r="C2023" s="163"/>
      <c r="D2023" s="164"/>
      <c r="H2023" s="165"/>
      <c r="M2023" s="165"/>
      <c r="N2023" s="165"/>
      <c r="AQ2023" s="158"/>
      <c r="AR2023" s="14"/>
      <c r="AS2023" s="2"/>
      <c r="AT2023" s="2"/>
      <c r="AU2023" s="15"/>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row>
    <row r="2024" spans="1:81" s="140" customFormat="1">
      <c r="A2024" s="142"/>
      <c r="B2024" s="217"/>
      <c r="C2024" s="163"/>
      <c r="D2024" s="164"/>
      <c r="H2024" s="165"/>
      <c r="M2024" s="165"/>
      <c r="N2024" s="165"/>
      <c r="AQ2024" s="158"/>
      <c r="AR2024" s="14"/>
      <c r="AS2024" s="2"/>
      <c r="AT2024" s="2"/>
      <c r="AU2024" s="15"/>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row>
    <row r="2025" spans="1:81" s="140" customFormat="1">
      <c r="A2025" s="142"/>
      <c r="B2025" s="217"/>
      <c r="C2025" s="163"/>
      <c r="D2025" s="164"/>
      <c r="H2025" s="165"/>
      <c r="M2025" s="165"/>
      <c r="N2025" s="165"/>
      <c r="AQ2025" s="158"/>
      <c r="AR2025" s="14"/>
      <c r="AS2025" s="2"/>
      <c r="AT2025" s="2"/>
      <c r="AU2025" s="15"/>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row>
    <row r="2026" spans="1:81" s="140" customFormat="1">
      <c r="A2026" s="142"/>
      <c r="B2026" s="217"/>
      <c r="C2026" s="163"/>
      <c r="D2026" s="164"/>
      <c r="H2026" s="165"/>
      <c r="M2026" s="165"/>
      <c r="N2026" s="165"/>
      <c r="AQ2026" s="158"/>
      <c r="AR2026" s="14"/>
      <c r="AS2026" s="2"/>
      <c r="AT2026" s="2"/>
      <c r="AU2026" s="15"/>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row>
    <row r="2027" spans="1:81" s="140" customFormat="1">
      <c r="A2027" s="142"/>
      <c r="B2027" s="217"/>
      <c r="C2027" s="163"/>
      <c r="D2027" s="164"/>
      <c r="H2027" s="165"/>
      <c r="M2027" s="165"/>
      <c r="N2027" s="165"/>
      <c r="AQ2027" s="158"/>
      <c r="AR2027" s="14"/>
      <c r="AS2027" s="2"/>
      <c r="AT2027" s="2"/>
      <c r="AU2027" s="15"/>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row>
    <row r="2028" spans="1:81" s="140" customFormat="1">
      <c r="A2028" s="142"/>
      <c r="B2028" s="217"/>
      <c r="C2028" s="163"/>
      <c r="D2028" s="164"/>
      <c r="H2028" s="165"/>
      <c r="M2028" s="165"/>
      <c r="N2028" s="165"/>
      <c r="AQ2028" s="158"/>
      <c r="AR2028" s="14"/>
      <c r="AS2028" s="2"/>
      <c r="AT2028" s="2"/>
      <c r="AU2028" s="15"/>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row>
    <row r="2029" spans="1:81" s="140" customFormat="1">
      <c r="A2029" s="142"/>
      <c r="B2029" s="217"/>
      <c r="C2029" s="163"/>
      <c r="D2029" s="164"/>
      <c r="H2029" s="165"/>
      <c r="M2029" s="165"/>
      <c r="N2029" s="165"/>
      <c r="AQ2029" s="158"/>
      <c r="AR2029" s="14"/>
      <c r="AS2029" s="2"/>
      <c r="AT2029" s="2"/>
      <c r="AU2029" s="15"/>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row>
    <row r="2030" spans="1:81" s="140" customFormat="1">
      <c r="A2030" s="142"/>
      <c r="B2030" s="217"/>
      <c r="C2030" s="163"/>
      <c r="D2030" s="164"/>
      <c r="H2030" s="165"/>
      <c r="M2030" s="165"/>
      <c r="N2030" s="165"/>
      <c r="AQ2030" s="158"/>
      <c r="AR2030" s="14"/>
      <c r="AS2030" s="2"/>
      <c r="AT2030" s="2"/>
      <c r="AU2030" s="15"/>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row>
    <row r="2031" spans="1:81" s="140" customFormat="1">
      <c r="A2031" s="142"/>
      <c r="B2031" s="217"/>
      <c r="C2031" s="163"/>
      <c r="D2031" s="164"/>
      <c r="H2031" s="165"/>
      <c r="M2031" s="165"/>
      <c r="N2031" s="165"/>
      <c r="AQ2031" s="158"/>
      <c r="AR2031" s="14"/>
      <c r="AS2031" s="2"/>
      <c r="AT2031" s="2"/>
      <c r="AU2031" s="15"/>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row>
    <row r="2032" spans="1:81" s="140" customFormat="1">
      <c r="A2032" s="142"/>
      <c r="B2032" s="217"/>
      <c r="C2032" s="163"/>
      <c r="D2032" s="164"/>
      <c r="H2032" s="165"/>
      <c r="M2032" s="165"/>
      <c r="N2032" s="165"/>
      <c r="AQ2032" s="158"/>
      <c r="AR2032" s="14"/>
      <c r="AS2032" s="2"/>
      <c r="AT2032" s="2"/>
      <c r="AU2032" s="15"/>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row>
    <row r="2033" spans="1:81" s="140" customFormat="1">
      <c r="A2033" s="142"/>
      <c r="B2033" s="217"/>
      <c r="C2033" s="163"/>
      <c r="D2033" s="164"/>
      <c r="H2033" s="165"/>
      <c r="M2033" s="165"/>
      <c r="N2033" s="165"/>
      <c r="AQ2033" s="158"/>
      <c r="AR2033" s="14"/>
      <c r="AS2033" s="2"/>
      <c r="AT2033" s="2"/>
      <c r="AU2033" s="15"/>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row>
    <row r="2034" spans="1:81" s="140" customFormat="1">
      <c r="A2034" s="142"/>
      <c r="B2034" s="217"/>
      <c r="C2034" s="163"/>
      <c r="D2034" s="164"/>
      <c r="H2034" s="165"/>
      <c r="M2034" s="165"/>
      <c r="N2034" s="165"/>
      <c r="AQ2034" s="158"/>
      <c r="AR2034" s="14"/>
      <c r="AS2034" s="2"/>
      <c r="AT2034" s="2"/>
      <c r="AU2034" s="15"/>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row>
    <row r="2035" spans="1:81" s="140" customFormat="1">
      <c r="A2035" s="142"/>
      <c r="B2035" s="217"/>
      <c r="C2035" s="163"/>
      <c r="D2035" s="164"/>
      <c r="H2035" s="165"/>
      <c r="M2035" s="165"/>
      <c r="N2035" s="165"/>
      <c r="AQ2035" s="158"/>
      <c r="AR2035" s="14"/>
      <c r="AS2035" s="2"/>
      <c r="AT2035" s="2"/>
      <c r="AU2035" s="15"/>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row>
    <row r="2036" spans="1:81" s="140" customFormat="1">
      <c r="A2036" s="142"/>
      <c r="B2036" s="217"/>
      <c r="C2036" s="163"/>
      <c r="D2036" s="164"/>
      <c r="H2036" s="165"/>
      <c r="M2036" s="165"/>
      <c r="N2036" s="165"/>
      <c r="AQ2036" s="158"/>
      <c r="AR2036" s="14"/>
      <c r="AS2036" s="2"/>
      <c r="AT2036" s="2"/>
      <c r="AU2036" s="15"/>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row>
    <row r="2037" spans="1:81" s="140" customFormat="1">
      <c r="A2037" s="142"/>
      <c r="B2037" s="217"/>
      <c r="C2037" s="163"/>
      <c r="D2037" s="164"/>
      <c r="H2037" s="165"/>
      <c r="M2037" s="165"/>
      <c r="N2037" s="165"/>
      <c r="AQ2037" s="158"/>
      <c r="AR2037" s="14"/>
      <c r="AS2037" s="2"/>
      <c r="AT2037" s="2"/>
      <c r="AU2037" s="15"/>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row>
    <row r="2038" spans="1:81" s="140" customFormat="1">
      <c r="A2038" s="142"/>
      <c r="B2038" s="217"/>
      <c r="C2038" s="163"/>
      <c r="D2038" s="164"/>
      <c r="H2038" s="165"/>
      <c r="M2038" s="165"/>
      <c r="N2038" s="165"/>
      <c r="AQ2038" s="158"/>
      <c r="AR2038" s="14"/>
      <c r="AS2038" s="2"/>
      <c r="AT2038" s="2"/>
      <c r="AU2038" s="15"/>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row>
    <row r="2039" spans="1:81" s="140" customFormat="1">
      <c r="A2039" s="142"/>
      <c r="B2039" s="217"/>
      <c r="C2039" s="163"/>
      <c r="D2039" s="164"/>
      <c r="H2039" s="165"/>
      <c r="M2039" s="165"/>
      <c r="N2039" s="165"/>
      <c r="AQ2039" s="158"/>
      <c r="AR2039" s="14"/>
      <c r="AS2039" s="2"/>
      <c r="AT2039" s="2"/>
      <c r="AU2039" s="15"/>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row>
    <row r="2040" spans="1:81" s="140" customFormat="1">
      <c r="A2040" s="142"/>
      <c r="B2040" s="217"/>
      <c r="C2040" s="163"/>
      <c r="D2040" s="164"/>
      <c r="H2040" s="165"/>
      <c r="M2040" s="165"/>
      <c r="N2040" s="165"/>
      <c r="AQ2040" s="158"/>
      <c r="AR2040" s="14"/>
      <c r="AS2040" s="2"/>
      <c r="AT2040" s="2"/>
      <c r="AU2040" s="15"/>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row>
    <row r="2041" spans="1:81" s="140" customFormat="1">
      <c r="A2041" s="142"/>
      <c r="B2041" s="217"/>
      <c r="C2041" s="163"/>
      <c r="D2041" s="164"/>
      <c r="H2041" s="165"/>
      <c r="M2041" s="165"/>
      <c r="N2041" s="165"/>
      <c r="AQ2041" s="158"/>
      <c r="AR2041" s="14"/>
      <c r="AS2041" s="2"/>
      <c r="AT2041" s="2"/>
      <c r="AU2041" s="15"/>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row>
    <row r="2042" spans="1:81" s="140" customFormat="1">
      <c r="A2042" s="142"/>
      <c r="B2042" s="217"/>
      <c r="C2042" s="163"/>
      <c r="D2042" s="164"/>
      <c r="H2042" s="165"/>
      <c r="M2042" s="165"/>
      <c r="N2042" s="165"/>
      <c r="AQ2042" s="158"/>
      <c r="AR2042" s="14"/>
      <c r="AS2042" s="2"/>
      <c r="AT2042" s="2"/>
      <c r="AU2042" s="15"/>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row>
    <row r="2043" spans="1:81" s="140" customFormat="1">
      <c r="A2043" s="142"/>
      <c r="B2043" s="217"/>
      <c r="C2043" s="163"/>
      <c r="D2043" s="164"/>
      <c r="H2043" s="165"/>
      <c r="M2043" s="165"/>
      <c r="N2043" s="165"/>
      <c r="AQ2043" s="158"/>
      <c r="AR2043" s="14"/>
      <c r="AS2043" s="2"/>
      <c r="AT2043" s="2"/>
      <c r="AU2043" s="15"/>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row>
    <row r="2044" spans="1:81" s="140" customFormat="1">
      <c r="A2044" s="142"/>
      <c r="B2044" s="217"/>
      <c r="C2044" s="163"/>
      <c r="D2044" s="164"/>
      <c r="H2044" s="165"/>
      <c r="M2044" s="165"/>
      <c r="N2044" s="165"/>
      <c r="AQ2044" s="158"/>
      <c r="AR2044" s="14"/>
      <c r="AS2044" s="2"/>
      <c r="AT2044" s="2"/>
      <c r="AU2044" s="15"/>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row>
    <row r="2045" spans="1:81" s="140" customFormat="1">
      <c r="A2045" s="142"/>
      <c r="B2045" s="217"/>
      <c r="C2045" s="163"/>
      <c r="D2045" s="164"/>
      <c r="H2045" s="165"/>
      <c r="M2045" s="165"/>
      <c r="N2045" s="165"/>
      <c r="AQ2045" s="158"/>
      <c r="AR2045" s="14"/>
      <c r="AS2045" s="2"/>
      <c r="AT2045" s="2"/>
      <c r="AU2045" s="15"/>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row>
    <row r="2046" spans="1:81" s="140" customFormat="1">
      <c r="A2046" s="142"/>
      <c r="B2046" s="217"/>
      <c r="C2046" s="163"/>
      <c r="D2046" s="164"/>
      <c r="H2046" s="165"/>
      <c r="M2046" s="165"/>
      <c r="N2046" s="165"/>
      <c r="AQ2046" s="158"/>
      <c r="AR2046" s="14"/>
      <c r="AS2046" s="2"/>
      <c r="AT2046" s="2"/>
      <c r="AU2046" s="15"/>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row>
    <row r="2047" spans="1:81" s="140" customFormat="1">
      <c r="A2047" s="142"/>
      <c r="B2047" s="217"/>
      <c r="C2047" s="163"/>
      <c r="D2047" s="164"/>
      <c r="H2047" s="165"/>
      <c r="M2047" s="165"/>
      <c r="N2047" s="165"/>
      <c r="AQ2047" s="158"/>
      <c r="AR2047" s="14"/>
      <c r="AS2047" s="2"/>
      <c r="AT2047" s="2"/>
      <c r="AU2047" s="15"/>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row>
    <row r="2048" spans="1:81" s="140" customFormat="1">
      <c r="A2048" s="142"/>
      <c r="B2048" s="217"/>
      <c r="C2048" s="163"/>
      <c r="D2048" s="164"/>
      <c r="H2048" s="165"/>
      <c r="M2048" s="165"/>
      <c r="N2048" s="165"/>
      <c r="AQ2048" s="158"/>
      <c r="AR2048" s="14"/>
      <c r="AS2048" s="2"/>
      <c r="AT2048" s="2"/>
      <c r="AU2048" s="15"/>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row>
    <row r="2049" spans="1:81" s="140" customFormat="1">
      <c r="A2049" s="142"/>
      <c r="B2049" s="217"/>
      <c r="C2049" s="163"/>
      <c r="D2049" s="164"/>
      <c r="H2049" s="165"/>
      <c r="M2049" s="165"/>
      <c r="N2049" s="165"/>
      <c r="AQ2049" s="158"/>
      <c r="AR2049" s="14"/>
      <c r="AS2049" s="2"/>
      <c r="AT2049" s="2"/>
      <c r="AU2049" s="15"/>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row>
    <row r="2050" spans="1:81" s="140" customFormat="1">
      <c r="A2050" s="142"/>
      <c r="B2050" s="217"/>
      <c r="C2050" s="163"/>
      <c r="D2050" s="164"/>
      <c r="H2050" s="165"/>
      <c r="M2050" s="165"/>
      <c r="N2050" s="165"/>
      <c r="AQ2050" s="158"/>
      <c r="AR2050" s="14"/>
      <c r="AS2050" s="2"/>
      <c r="AT2050" s="2"/>
      <c r="AU2050" s="15"/>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row>
    <row r="2051" spans="1:81" s="140" customFormat="1">
      <c r="A2051" s="142"/>
      <c r="B2051" s="217"/>
      <c r="C2051" s="163"/>
      <c r="D2051" s="164"/>
      <c r="H2051" s="165"/>
      <c r="M2051" s="165"/>
      <c r="N2051" s="165"/>
      <c r="AQ2051" s="158"/>
      <c r="AR2051" s="14"/>
      <c r="AS2051" s="2"/>
      <c r="AT2051" s="2"/>
      <c r="AU2051" s="15"/>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row>
    <row r="2052" spans="1:81" s="140" customFormat="1">
      <c r="A2052" s="142"/>
      <c r="B2052" s="217"/>
      <c r="C2052" s="163"/>
      <c r="D2052" s="164"/>
      <c r="H2052" s="165"/>
      <c r="M2052" s="165"/>
      <c r="N2052" s="165"/>
      <c r="AQ2052" s="158"/>
      <c r="AR2052" s="14"/>
      <c r="AS2052" s="2"/>
      <c r="AT2052" s="2"/>
      <c r="AU2052" s="15"/>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row>
    <row r="2053" spans="1:81" s="140" customFormat="1">
      <c r="A2053" s="142"/>
      <c r="B2053" s="217"/>
      <c r="C2053" s="163"/>
      <c r="D2053" s="164"/>
      <c r="H2053" s="165"/>
      <c r="M2053" s="165"/>
      <c r="N2053" s="165"/>
      <c r="AQ2053" s="158"/>
      <c r="AR2053" s="14"/>
      <c r="AS2053" s="2"/>
      <c r="AT2053" s="2"/>
      <c r="AU2053" s="15"/>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row>
    <row r="2054" spans="1:81" s="140" customFormat="1">
      <c r="A2054" s="142"/>
      <c r="B2054" s="217"/>
      <c r="C2054" s="163"/>
      <c r="D2054" s="164"/>
      <c r="H2054" s="165"/>
      <c r="M2054" s="165"/>
      <c r="N2054" s="165"/>
      <c r="AQ2054" s="158"/>
      <c r="AR2054" s="14"/>
      <c r="AS2054" s="2"/>
      <c r="AT2054" s="2"/>
      <c r="AU2054" s="15"/>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row>
    <row r="2055" spans="1:81" s="140" customFormat="1">
      <c r="A2055" s="142"/>
      <c r="B2055" s="217"/>
      <c r="C2055" s="163"/>
      <c r="D2055" s="164"/>
      <c r="H2055" s="165"/>
      <c r="M2055" s="165"/>
      <c r="N2055" s="165"/>
      <c r="AQ2055" s="158"/>
      <c r="AR2055" s="14"/>
      <c r="AS2055" s="2"/>
      <c r="AT2055" s="2"/>
      <c r="AU2055" s="15"/>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row>
    <row r="2056" spans="1:81" s="140" customFormat="1">
      <c r="A2056" s="142"/>
      <c r="B2056" s="217"/>
      <c r="C2056" s="163"/>
      <c r="D2056" s="164"/>
      <c r="H2056" s="165"/>
      <c r="M2056" s="165"/>
      <c r="N2056" s="165"/>
      <c r="AQ2056" s="158"/>
      <c r="AR2056" s="14"/>
      <c r="AS2056" s="2"/>
      <c r="AT2056" s="2"/>
      <c r="AU2056" s="15"/>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row>
    <row r="2057" spans="1:81" s="140" customFormat="1">
      <c r="A2057" s="142"/>
      <c r="B2057" s="217"/>
      <c r="C2057" s="163"/>
      <c r="D2057" s="164"/>
      <c r="H2057" s="165"/>
      <c r="M2057" s="165"/>
      <c r="N2057" s="165"/>
      <c r="AQ2057" s="158"/>
      <c r="AR2057" s="14"/>
      <c r="AS2057" s="2"/>
      <c r="AT2057" s="2"/>
      <c r="AU2057" s="15"/>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row>
    <row r="2058" spans="1:81" s="140" customFormat="1">
      <c r="A2058" s="142"/>
      <c r="B2058" s="217"/>
      <c r="C2058" s="163"/>
      <c r="D2058" s="164"/>
      <c r="H2058" s="165"/>
      <c r="M2058" s="165"/>
      <c r="N2058" s="165"/>
      <c r="AQ2058" s="158"/>
      <c r="AR2058" s="14"/>
      <c r="AS2058" s="2"/>
      <c r="AT2058" s="2"/>
      <c r="AU2058" s="15"/>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row>
    <row r="2059" spans="1:81" s="140" customFormat="1">
      <c r="A2059" s="142"/>
      <c r="B2059" s="217"/>
      <c r="C2059" s="163"/>
      <c r="D2059" s="164"/>
      <c r="H2059" s="165"/>
      <c r="M2059" s="165"/>
      <c r="N2059" s="165"/>
      <c r="AQ2059" s="158"/>
      <c r="AR2059" s="14"/>
      <c r="AS2059" s="2"/>
      <c r="AT2059" s="2"/>
      <c r="AU2059" s="15"/>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row>
    <row r="2060" spans="1:81" s="140" customFormat="1">
      <c r="A2060" s="142"/>
      <c r="B2060" s="217"/>
      <c r="C2060" s="163"/>
      <c r="D2060" s="164"/>
      <c r="H2060" s="165"/>
      <c r="M2060" s="165"/>
      <c r="N2060" s="165"/>
      <c r="AQ2060" s="158"/>
      <c r="AR2060" s="14"/>
      <c r="AS2060" s="2"/>
      <c r="AT2060" s="2"/>
      <c r="AU2060" s="15"/>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row>
    <row r="2061" spans="1:81" s="140" customFormat="1">
      <c r="A2061" s="142"/>
      <c r="B2061" s="217"/>
      <c r="C2061" s="163"/>
      <c r="D2061" s="164"/>
      <c r="H2061" s="165"/>
      <c r="M2061" s="165"/>
      <c r="N2061" s="165"/>
      <c r="AQ2061" s="158"/>
      <c r="AR2061" s="14"/>
      <c r="AS2061" s="2"/>
      <c r="AT2061" s="2"/>
      <c r="AU2061" s="15"/>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row>
    <row r="2062" spans="1:81" s="140" customFormat="1">
      <c r="A2062" s="142"/>
      <c r="B2062" s="217"/>
      <c r="C2062" s="163"/>
      <c r="D2062" s="164"/>
      <c r="H2062" s="165"/>
      <c r="M2062" s="165"/>
      <c r="N2062" s="165"/>
      <c r="AQ2062" s="158"/>
      <c r="AR2062" s="14"/>
      <c r="AS2062" s="2"/>
      <c r="AT2062" s="2"/>
      <c r="AU2062" s="15"/>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row>
    <row r="2063" spans="1:81" s="140" customFormat="1">
      <c r="A2063" s="142"/>
      <c r="B2063" s="217"/>
      <c r="C2063" s="163"/>
      <c r="D2063" s="164"/>
      <c r="H2063" s="165"/>
      <c r="M2063" s="165"/>
      <c r="N2063" s="165"/>
      <c r="AQ2063" s="158"/>
      <c r="AR2063" s="14"/>
      <c r="AS2063" s="2"/>
      <c r="AT2063" s="2"/>
      <c r="AU2063" s="15"/>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row>
    <row r="2064" spans="1:81" s="140" customFormat="1">
      <c r="A2064" s="142"/>
      <c r="B2064" s="217"/>
      <c r="C2064" s="163"/>
      <c r="D2064" s="164"/>
      <c r="H2064" s="165"/>
      <c r="M2064" s="165"/>
      <c r="N2064" s="165"/>
      <c r="AQ2064" s="158"/>
      <c r="AR2064" s="14"/>
      <c r="AS2064" s="2"/>
      <c r="AT2064" s="2"/>
      <c r="AU2064" s="15"/>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row>
    <row r="2065" spans="1:81" s="140" customFormat="1">
      <c r="A2065" s="142"/>
      <c r="B2065" s="217"/>
      <c r="C2065" s="163"/>
      <c r="D2065" s="164"/>
      <c r="H2065" s="165"/>
      <c r="M2065" s="165"/>
      <c r="N2065" s="165"/>
      <c r="AQ2065" s="158"/>
      <c r="AR2065" s="14"/>
      <c r="AS2065" s="2"/>
      <c r="AT2065" s="2"/>
      <c r="AU2065" s="15"/>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row>
    <row r="2066" spans="1:81" s="140" customFormat="1">
      <c r="A2066" s="142"/>
      <c r="B2066" s="217"/>
      <c r="C2066" s="163"/>
      <c r="D2066" s="164"/>
      <c r="H2066" s="165"/>
      <c r="M2066" s="165"/>
      <c r="N2066" s="165"/>
      <c r="AQ2066" s="158"/>
      <c r="AR2066" s="14"/>
      <c r="AS2066" s="2"/>
      <c r="AT2066" s="2"/>
      <c r="AU2066" s="15"/>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row>
    <row r="2067" spans="1:81" s="140" customFormat="1">
      <c r="A2067" s="142"/>
      <c r="B2067" s="217"/>
      <c r="C2067" s="163"/>
      <c r="D2067" s="164"/>
      <c r="H2067" s="165"/>
      <c r="M2067" s="165"/>
      <c r="N2067" s="165"/>
      <c r="AQ2067" s="158"/>
      <c r="AR2067" s="14"/>
      <c r="AS2067" s="2"/>
      <c r="AT2067" s="2"/>
      <c r="AU2067" s="15"/>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row>
    <row r="2068" spans="1:81" s="140" customFormat="1">
      <c r="A2068" s="142"/>
      <c r="B2068" s="217"/>
      <c r="C2068" s="163"/>
      <c r="D2068" s="164"/>
      <c r="H2068" s="165"/>
      <c r="M2068" s="165"/>
      <c r="N2068" s="165"/>
      <c r="AQ2068" s="158"/>
      <c r="AR2068" s="14"/>
      <c r="AS2068" s="2"/>
      <c r="AT2068" s="2"/>
      <c r="AU2068" s="15"/>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row>
    <row r="2069" spans="1:81" s="140" customFormat="1">
      <c r="A2069" s="142"/>
      <c r="B2069" s="217"/>
      <c r="C2069" s="163"/>
      <c r="D2069" s="164"/>
      <c r="H2069" s="165"/>
      <c r="M2069" s="165"/>
      <c r="N2069" s="165"/>
      <c r="AQ2069" s="158"/>
      <c r="AR2069" s="14"/>
      <c r="AS2069" s="2"/>
      <c r="AT2069" s="2"/>
      <c r="AU2069" s="15"/>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row>
    <row r="2070" spans="1:81" s="140" customFormat="1">
      <c r="A2070" s="142"/>
      <c r="B2070" s="217"/>
      <c r="C2070" s="163"/>
      <c r="D2070" s="164"/>
      <c r="H2070" s="165"/>
      <c r="M2070" s="165"/>
      <c r="N2070" s="165"/>
      <c r="AQ2070" s="158"/>
      <c r="AR2070" s="14"/>
      <c r="AS2070" s="2"/>
      <c r="AT2070" s="2"/>
      <c r="AU2070" s="15"/>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row>
    <row r="2071" spans="1:81" s="140" customFormat="1">
      <c r="A2071" s="142"/>
      <c r="B2071" s="217"/>
      <c r="C2071" s="163"/>
      <c r="D2071" s="164"/>
      <c r="H2071" s="165"/>
      <c r="M2071" s="165"/>
      <c r="N2071" s="165"/>
      <c r="AQ2071" s="158"/>
      <c r="AR2071" s="14"/>
      <c r="AS2071" s="2"/>
      <c r="AT2071" s="2"/>
      <c r="AU2071" s="15"/>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row>
    <row r="2072" spans="1:81" s="140" customFormat="1">
      <c r="A2072" s="142"/>
      <c r="B2072" s="217"/>
      <c r="C2072" s="163"/>
      <c r="D2072" s="164"/>
      <c r="H2072" s="165"/>
      <c r="M2072" s="165"/>
      <c r="N2072" s="165"/>
      <c r="AQ2072" s="158"/>
      <c r="AR2072" s="14"/>
      <c r="AS2072" s="2"/>
      <c r="AT2072" s="2"/>
      <c r="AU2072" s="15"/>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row>
    <row r="2073" spans="1:81" s="140" customFormat="1">
      <c r="A2073" s="142"/>
      <c r="B2073" s="217"/>
      <c r="C2073" s="163"/>
      <c r="D2073" s="164"/>
      <c r="H2073" s="165"/>
      <c r="M2073" s="165"/>
      <c r="N2073" s="165"/>
      <c r="AQ2073" s="158"/>
      <c r="AR2073" s="14"/>
      <c r="AS2073" s="2"/>
      <c r="AT2073" s="2"/>
      <c r="AU2073" s="15"/>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row>
    <row r="2074" spans="1:81" s="140" customFormat="1">
      <c r="A2074" s="142"/>
      <c r="B2074" s="217"/>
      <c r="C2074" s="163"/>
      <c r="D2074" s="164"/>
      <c r="H2074" s="165"/>
      <c r="M2074" s="165"/>
      <c r="N2074" s="165"/>
      <c r="AQ2074" s="158"/>
      <c r="AR2074" s="14"/>
      <c r="AS2074" s="2"/>
      <c r="AT2074" s="2"/>
      <c r="AU2074" s="15"/>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row>
    <row r="2075" spans="1:81" s="140" customFormat="1">
      <c r="A2075" s="142"/>
      <c r="B2075" s="217"/>
      <c r="C2075" s="163"/>
      <c r="D2075" s="164"/>
      <c r="H2075" s="165"/>
      <c r="M2075" s="165"/>
      <c r="N2075" s="165"/>
      <c r="AQ2075" s="158"/>
      <c r="AR2075" s="14"/>
      <c r="AS2075" s="2"/>
      <c r="AT2075" s="2"/>
      <c r="AU2075" s="15"/>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row>
    <row r="2076" spans="1:81" s="140" customFormat="1">
      <c r="A2076" s="142"/>
      <c r="B2076" s="217"/>
      <c r="C2076" s="163"/>
      <c r="D2076" s="164"/>
      <c r="H2076" s="165"/>
      <c r="M2076" s="165"/>
      <c r="N2076" s="165"/>
      <c r="AQ2076" s="158"/>
      <c r="AR2076" s="14"/>
      <c r="AS2076" s="2"/>
      <c r="AT2076" s="2"/>
      <c r="AU2076" s="15"/>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row>
    <row r="2077" spans="1:81" s="140" customFormat="1">
      <c r="A2077" s="142"/>
      <c r="B2077" s="217"/>
      <c r="C2077" s="163"/>
      <c r="D2077" s="164"/>
      <c r="H2077" s="165"/>
      <c r="M2077" s="165"/>
      <c r="N2077" s="165"/>
      <c r="AQ2077" s="158"/>
      <c r="AR2077" s="14"/>
      <c r="AS2077" s="2"/>
      <c r="AT2077" s="2"/>
      <c r="AU2077" s="15"/>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row>
    <row r="2078" spans="1:81" s="140" customFormat="1">
      <c r="A2078" s="142"/>
      <c r="B2078" s="217"/>
      <c r="C2078" s="163"/>
      <c r="D2078" s="164"/>
      <c r="H2078" s="165"/>
      <c r="M2078" s="165"/>
      <c r="N2078" s="165"/>
      <c r="AQ2078" s="158"/>
      <c r="AR2078" s="14"/>
      <c r="AS2078" s="2"/>
      <c r="AT2078" s="2"/>
      <c r="AU2078" s="15"/>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row>
    <row r="2079" spans="1:81" s="140" customFormat="1">
      <c r="A2079" s="142"/>
      <c r="B2079" s="217"/>
      <c r="C2079" s="163"/>
      <c r="D2079" s="164"/>
      <c r="H2079" s="165"/>
      <c r="M2079" s="165"/>
      <c r="N2079" s="165"/>
      <c r="AQ2079" s="158"/>
      <c r="AR2079" s="14"/>
      <c r="AS2079" s="2"/>
      <c r="AT2079" s="2"/>
      <c r="AU2079" s="15"/>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row>
    <row r="2080" spans="1:81" s="140" customFormat="1">
      <c r="A2080" s="142"/>
      <c r="B2080" s="217"/>
      <c r="C2080" s="163"/>
      <c r="D2080" s="164"/>
      <c r="H2080" s="165"/>
      <c r="M2080" s="165"/>
      <c r="N2080" s="165"/>
      <c r="AQ2080" s="158"/>
      <c r="AR2080" s="14"/>
      <c r="AS2080" s="2"/>
      <c r="AT2080" s="2"/>
      <c r="AU2080" s="15"/>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row>
    <row r="2081" spans="1:81" s="140" customFormat="1">
      <c r="A2081" s="142"/>
      <c r="B2081" s="217"/>
      <c r="C2081" s="163"/>
      <c r="D2081" s="164"/>
      <c r="H2081" s="165"/>
      <c r="M2081" s="165"/>
      <c r="N2081" s="165"/>
      <c r="AQ2081" s="158"/>
      <c r="AR2081" s="14"/>
      <c r="AS2081" s="2"/>
      <c r="AT2081" s="2"/>
      <c r="AU2081" s="15"/>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row>
    <row r="2082" spans="1:81" s="140" customFormat="1">
      <c r="A2082" s="142"/>
      <c r="B2082" s="217"/>
      <c r="C2082" s="163"/>
      <c r="D2082" s="164"/>
      <c r="H2082" s="165"/>
      <c r="M2082" s="165"/>
      <c r="N2082" s="165"/>
      <c r="AQ2082" s="158"/>
      <c r="AR2082" s="14"/>
      <c r="AS2082" s="2"/>
      <c r="AT2082" s="2"/>
      <c r="AU2082" s="15"/>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row>
    <row r="2083" spans="1:81" s="140" customFormat="1">
      <c r="A2083" s="142"/>
      <c r="B2083" s="217"/>
      <c r="C2083" s="163"/>
      <c r="D2083" s="164"/>
      <c r="H2083" s="165"/>
      <c r="M2083" s="165"/>
      <c r="N2083" s="165"/>
      <c r="AQ2083" s="158"/>
      <c r="AR2083" s="14"/>
      <c r="AS2083" s="2"/>
      <c r="AT2083" s="2"/>
      <c r="AU2083" s="15"/>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row>
    <row r="2084" spans="1:81" s="140" customFormat="1">
      <c r="A2084" s="142"/>
      <c r="B2084" s="217"/>
      <c r="C2084" s="163"/>
      <c r="D2084" s="164"/>
      <c r="H2084" s="165"/>
      <c r="M2084" s="165"/>
      <c r="N2084" s="165"/>
      <c r="AQ2084" s="158"/>
      <c r="AR2084" s="14"/>
      <c r="AS2084" s="2"/>
      <c r="AT2084" s="2"/>
      <c r="AU2084" s="15"/>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row>
    <row r="2085" spans="1:81" s="140" customFormat="1">
      <c r="A2085" s="142"/>
      <c r="B2085" s="217"/>
      <c r="C2085" s="163"/>
      <c r="D2085" s="164"/>
      <c r="H2085" s="165"/>
      <c r="M2085" s="165"/>
      <c r="N2085" s="165"/>
      <c r="AQ2085" s="158"/>
      <c r="AR2085" s="14"/>
      <c r="AS2085" s="2"/>
      <c r="AT2085" s="2"/>
      <c r="AU2085" s="15"/>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row>
    <row r="2086" spans="1:81" s="140" customFormat="1">
      <c r="A2086" s="142"/>
      <c r="B2086" s="217"/>
      <c r="C2086" s="163"/>
      <c r="D2086" s="164"/>
      <c r="H2086" s="165"/>
      <c r="M2086" s="165"/>
      <c r="N2086" s="165"/>
      <c r="AQ2086" s="158"/>
      <c r="AR2086" s="14"/>
      <c r="AS2086" s="2"/>
      <c r="AT2086" s="2"/>
      <c r="AU2086" s="15"/>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row>
    <row r="2087" spans="1:81" s="140" customFormat="1">
      <c r="A2087" s="142"/>
      <c r="B2087" s="217"/>
      <c r="C2087" s="163"/>
      <c r="D2087" s="164"/>
      <c r="H2087" s="165"/>
      <c r="M2087" s="165"/>
      <c r="N2087" s="165"/>
      <c r="AQ2087" s="158"/>
      <c r="AR2087" s="14"/>
      <c r="AS2087" s="2"/>
      <c r="AT2087" s="2"/>
      <c r="AU2087" s="15"/>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row>
    <row r="2088" spans="1:81" s="140" customFormat="1">
      <c r="A2088" s="142"/>
      <c r="B2088" s="217"/>
      <c r="C2088" s="163"/>
      <c r="D2088" s="164"/>
      <c r="H2088" s="165"/>
      <c r="M2088" s="165"/>
      <c r="N2088" s="165"/>
      <c r="AQ2088" s="158"/>
      <c r="AR2088" s="14"/>
      <c r="AS2088" s="2"/>
      <c r="AT2088" s="2"/>
      <c r="AU2088" s="15"/>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row>
    <row r="2089" spans="1:81" s="140" customFormat="1">
      <c r="A2089" s="142"/>
      <c r="B2089" s="217"/>
      <c r="C2089" s="163"/>
      <c r="D2089" s="164"/>
      <c r="H2089" s="165"/>
      <c r="M2089" s="165"/>
      <c r="N2089" s="165"/>
      <c r="AQ2089" s="158"/>
      <c r="AR2089" s="14"/>
      <c r="AS2089" s="2"/>
      <c r="AT2089" s="2"/>
      <c r="AU2089" s="15"/>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row>
    <row r="2090" spans="1:81" s="140" customFormat="1">
      <c r="A2090" s="142"/>
      <c r="B2090" s="217"/>
      <c r="C2090" s="163"/>
      <c r="D2090" s="164"/>
      <c r="H2090" s="165"/>
      <c r="M2090" s="165"/>
      <c r="N2090" s="165"/>
      <c r="AQ2090" s="158"/>
      <c r="AR2090" s="14"/>
      <c r="AS2090" s="2"/>
      <c r="AT2090" s="2"/>
      <c r="AU2090" s="15"/>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row>
    <row r="2091" spans="1:81" s="140" customFormat="1">
      <c r="A2091" s="142"/>
      <c r="B2091" s="217"/>
      <c r="C2091" s="163"/>
      <c r="D2091" s="164"/>
      <c r="H2091" s="165"/>
      <c r="M2091" s="165"/>
      <c r="N2091" s="165"/>
      <c r="AQ2091" s="158"/>
      <c r="AR2091" s="14"/>
      <c r="AS2091" s="2"/>
      <c r="AT2091" s="2"/>
      <c r="AU2091" s="15"/>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row>
    <row r="2092" spans="1:81" s="140" customFormat="1">
      <c r="A2092" s="142"/>
      <c r="B2092" s="217"/>
      <c r="C2092" s="163"/>
      <c r="D2092" s="164"/>
      <c r="H2092" s="165"/>
      <c r="M2092" s="165"/>
      <c r="N2092" s="165"/>
      <c r="AQ2092" s="158"/>
      <c r="AR2092" s="14"/>
      <c r="AS2092" s="2"/>
      <c r="AT2092" s="2"/>
      <c r="AU2092" s="15"/>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row>
    <row r="2093" spans="1:81" s="140" customFormat="1">
      <c r="A2093" s="142"/>
      <c r="B2093" s="217"/>
      <c r="C2093" s="163"/>
      <c r="D2093" s="164"/>
      <c r="H2093" s="165"/>
      <c r="M2093" s="165"/>
      <c r="N2093" s="165"/>
      <c r="AQ2093" s="158"/>
      <c r="AR2093" s="14"/>
      <c r="AS2093" s="2"/>
      <c r="AT2093" s="2"/>
      <c r="AU2093" s="15"/>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row>
    <row r="2094" spans="1:81" s="140" customFormat="1">
      <c r="A2094" s="142"/>
      <c r="B2094" s="217"/>
      <c r="C2094" s="163"/>
      <c r="D2094" s="164"/>
      <c r="H2094" s="165"/>
      <c r="M2094" s="165"/>
      <c r="N2094" s="165"/>
      <c r="AQ2094" s="158"/>
      <c r="AR2094" s="14"/>
      <c r="AS2094" s="2"/>
      <c r="AT2094" s="2"/>
      <c r="AU2094" s="15"/>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row>
    <row r="2095" spans="1:81" s="140" customFormat="1">
      <c r="A2095" s="142"/>
      <c r="B2095" s="217"/>
      <c r="C2095" s="163"/>
      <c r="D2095" s="164"/>
      <c r="H2095" s="165"/>
      <c r="M2095" s="165"/>
      <c r="N2095" s="165"/>
      <c r="AQ2095" s="158"/>
      <c r="AR2095" s="14"/>
      <c r="AS2095" s="2"/>
      <c r="AT2095" s="2"/>
      <c r="AU2095" s="15"/>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row>
    <row r="2096" spans="1:81" s="140" customFormat="1">
      <c r="A2096" s="142"/>
      <c r="B2096" s="217"/>
      <c r="C2096" s="163"/>
      <c r="D2096" s="164"/>
      <c r="H2096" s="165"/>
      <c r="M2096" s="165"/>
      <c r="N2096" s="165"/>
      <c r="AQ2096" s="158"/>
      <c r="AR2096" s="14"/>
      <c r="AS2096" s="2"/>
      <c r="AT2096" s="2"/>
      <c r="AU2096" s="15"/>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row>
    <row r="2097" spans="1:81" s="140" customFormat="1">
      <c r="A2097" s="142"/>
      <c r="B2097" s="217"/>
      <c r="C2097" s="163"/>
      <c r="D2097" s="164"/>
      <c r="H2097" s="165"/>
      <c r="M2097" s="165"/>
      <c r="N2097" s="165"/>
      <c r="AQ2097" s="158"/>
      <c r="AR2097" s="14"/>
      <c r="AS2097" s="2"/>
      <c r="AT2097" s="2"/>
      <c r="AU2097" s="15"/>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row>
    <row r="2098" spans="1:81" s="140" customFormat="1">
      <c r="A2098" s="142"/>
      <c r="B2098" s="217"/>
      <c r="C2098" s="163"/>
      <c r="D2098" s="164"/>
      <c r="H2098" s="165"/>
      <c r="M2098" s="165"/>
      <c r="N2098" s="165"/>
      <c r="AQ2098" s="158"/>
      <c r="AR2098" s="14"/>
      <c r="AS2098" s="2"/>
      <c r="AT2098" s="2"/>
      <c r="AU2098" s="15"/>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row>
    <row r="2099" spans="1:81" s="140" customFormat="1">
      <c r="A2099" s="142"/>
      <c r="B2099" s="217"/>
      <c r="C2099" s="163"/>
      <c r="D2099" s="164"/>
      <c r="H2099" s="165"/>
      <c r="M2099" s="165"/>
      <c r="N2099" s="165"/>
      <c r="AQ2099" s="158"/>
      <c r="AR2099" s="14"/>
      <c r="AS2099" s="2"/>
      <c r="AT2099" s="2"/>
      <c r="AU2099" s="15"/>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row>
    <row r="2100" spans="1:81" s="140" customFormat="1">
      <c r="A2100" s="142"/>
      <c r="B2100" s="217"/>
      <c r="C2100" s="163"/>
      <c r="D2100" s="164"/>
      <c r="H2100" s="165"/>
      <c r="M2100" s="165"/>
      <c r="N2100" s="165"/>
      <c r="AQ2100" s="158"/>
      <c r="AR2100" s="14"/>
      <c r="AS2100" s="2"/>
      <c r="AT2100" s="2"/>
      <c r="AU2100" s="15"/>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row>
    <row r="2101" spans="1:81" s="140" customFormat="1">
      <c r="A2101" s="142"/>
      <c r="B2101" s="217"/>
      <c r="C2101" s="163"/>
      <c r="D2101" s="164"/>
      <c r="H2101" s="165"/>
      <c r="M2101" s="165"/>
      <c r="N2101" s="165"/>
      <c r="AQ2101" s="158"/>
      <c r="AR2101" s="14"/>
      <c r="AS2101" s="2"/>
      <c r="AT2101" s="2"/>
      <c r="AU2101" s="15"/>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row>
    <row r="2102" spans="1:81" s="140" customFormat="1">
      <c r="A2102" s="142"/>
      <c r="B2102" s="217"/>
      <c r="C2102" s="163"/>
      <c r="D2102" s="164"/>
      <c r="H2102" s="165"/>
      <c r="M2102" s="165"/>
      <c r="N2102" s="165"/>
      <c r="AQ2102" s="158"/>
      <c r="AR2102" s="14"/>
      <c r="AS2102" s="2"/>
      <c r="AT2102" s="2"/>
      <c r="AU2102" s="15"/>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row>
    <row r="2103" spans="1:81" s="140" customFormat="1">
      <c r="A2103" s="142"/>
      <c r="B2103" s="217"/>
      <c r="C2103" s="163"/>
      <c r="D2103" s="164"/>
      <c r="H2103" s="165"/>
      <c r="M2103" s="165"/>
      <c r="N2103" s="165"/>
      <c r="AQ2103" s="158"/>
      <c r="AR2103" s="14"/>
      <c r="AS2103" s="2"/>
      <c r="AT2103" s="2"/>
      <c r="AU2103" s="15"/>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row>
    <row r="2104" spans="1:81" s="140" customFormat="1">
      <c r="A2104" s="142"/>
      <c r="B2104" s="217"/>
      <c r="C2104" s="163"/>
      <c r="D2104" s="164"/>
      <c r="H2104" s="165"/>
      <c r="M2104" s="165"/>
      <c r="N2104" s="165"/>
      <c r="AQ2104" s="158"/>
      <c r="AR2104" s="14"/>
      <c r="AS2104" s="2"/>
      <c r="AT2104" s="2"/>
      <c r="AU2104" s="15"/>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row>
    <row r="2105" spans="1:81" s="140" customFormat="1">
      <c r="A2105" s="142"/>
      <c r="B2105" s="217"/>
      <c r="C2105" s="163"/>
      <c r="D2105" s="164"/>
      <c r="H2105" s="165"/>
      <c r="M2105" s="165"/>
      <c r="N2105" s="165"/>
      <c r="AQ2105" s="158"/>
      <c r="AR2105" s="14"/>
      <c r="AS2105" s="2"/>
      <c r="AT2105" s="2"/>
      <c r="AU2105" s="15"/>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row>
    <row r="2106" spans="1:81" s="140" customFormat="1">
      <c r="A2106" s="142"/>
      <c r="B2106" s="217"/>
      <c r="C2106" s="163"/>
      <c r="D2106" s="164"/>
      <c r="H2106" s="165"/>
      <c r="M2106" s="165"/>
      <c r="N2106" s="165"/>
      <c r="AQ2106" s="158"/>
      <c r="AR2106" s="14"/>
      <c r="AS2106" s="2"/>
      <c r="AT2106" s="2"/>
      <c r="AU2106" s="15"/>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row>
    <row r="2107" spans="1:81" s="140" customFormat="1">
      <c r="A2107" s="142"/>
      <c r="B2107" s="217"/>
      <c r="C2107" s="163"/>
      <c r="D2107" s="164"/>
      <c r="H2107" s="165"/>
      <c r="M2107" s="165"/>
      <c r="N2107" s="165"/>
      <c r="AQ2107" s="158"/>
      <c r="AR2107" s="14"/>
      <c r="AS2107" s="2"/>
      <c r="AT2107" s="2"/>
      <c r="AU2107" s="15"/>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row>
    <row r="2108" spans="1:81" s="140" customFormat="1">
      <c r="A2108" s="142"/>
      <c r="B2108" s="217"/>
      <c r="C2108" s="163"/>
      <c r="D2108" s="164"/>
      <c r="H2108" s="165"/>
      <c r="M2108" s="165"/>
      <c r="N2108" s="165"/>
      <c r="AQ2108" s="158"/>
      <c r="AR2108" s="14"/>
      <c r="AS2108" s="2"/>
      <c r="AT2108" s="2"/>
      <c r="AU2108" s="15"/>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row>
    <row r="2109" spans="1:81" s="140" customFormat="1">
      <c r="A2109" s="142"/>
      <c r="B2109" s="217"/>
      <c r="C2109" s="163"/>
      <c r="D2109" s="164"/>
      <c r="H2109" s="165"/>
      <c r="M2109" s="165"/>
      <c r="N2109" s="165"/>
      <c r="AQ2109" s="158"/>
      <c r="AR2109" s="14"/>
      <c r="AS2109" s="2"/>
      <c r="AT2109" s="2"/>
      <c r="AU2109" s="15"/>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row>
    <row r="2110" spans="1:81" s="140" customFormat="1">
      <c r="A2110" s="142"/>
      <c r="B2110" s="217"/>
      <c r="C2110" s="163"/>
      <c r="D2110" s="164"/>
      <c r="H2110" s="165"/>
      <c r="M2110" s="165"/>
      <c r="N2110" s="165"/>
      <c r="AQ2110" s="158"/>
      <c r="AR2110" s="14"/>
      <c r="AS2110" s="2"/>
      <c r="AT2110" s="2"/>
      <c r="AU2110" s="15"/>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row>
    <row r="2111" spans="1:81" s="140" customFormat="1">
      <c r="A2111" s="142"/>
      <c r="B2111" s="217"/>
      <c r="C2111" s="163"/>
      <c r="D2111" s="164"/>
      <c r="H2111" s="165"/>
      <c r="M2111" s="165"/>
      <c r="N2111" s="165"/>
      <c r="AQ2111" s="158"/>
      <c r="AR2111" s="14"/>
      <c r="AS2111" s="2"/>
      <c r="AT2111" s="2"/>
      <c r="AU2111" s="15"/>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row>
    <row r="2112" spans="1:81" s="140" customFormat="1">
      <c r="A2112" s="142"/>
      <c r="B2112" s="217"/>
      <c r="C2112" s="163"/>
      <c r="D2112" s="164"/>
      <c r="H2112" s="165"/>
      <c r="M2112" s="165"/>
      <c r="N2112" s="165"/>
      <c r="AQ2112" s="158"/>
      <c r="AR2112" s="14"/>
      <c r="AS2112" s="2"/>
      <c r="AT2112" s="2"/>
      <c r="AU2112" s="15"/>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row>
    <row r="2113" spans="1:81" s="140" customFormat="1">
      <c r="A2113" s="142"/>
      <c r="B2113" s="217"/>
      <c r="C2113" s="163"/>
      <c r="D2113" s="164"/>
      <c r="H2113" s="165"/>
      <c r="M2113" s="165"/>
      <c r="N2113" s="165"/>
      <c r="AQ2113" s="158"/>
      <c r="AR2113" s="14"/>
      <c r="AS2113" s="2"/>
      <c r="AT2113" s="2"/>
      <c r="AU2113" s="15"/>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row>
    <row r="2114" spans="1:81" s="140" customFormat="1">
      <c r="A2114" s="142"/>
      <c r="B2114" s="217"/>
      <c r="C2114" s="163"/>
      <c r="D2114" s="164"/>
      <c r="H2114" s="165"/>
      <c r="M2114" s="165"/>
      <c r="N2114" s="165"/>
      <c r="AQ2114" s="158"/>
      <c r="AR2114" s="14"/>
      <c r="AS2114" s="2"/>
      <c r="AT2114" s="2"/>
      <c r="AU2114" s="15"/>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row>
    <row r="2115" spans="1:81" s="140" customFormat="1">
      <c r="A2115" s="142"/>
      <c r="B2115" s="217"/>
      <c r="C2115" s="163"/>
      <c r="D2115" s="164"/>
      <c r="H2115" s="165"/>
      <c r="M2115" s="165"/>
      <c r="N2115" s="165"/>
      <c r="AQ2115" s="158"/>
      <c r="AR2115" s="14"/>
      <c r="AS2115" s="2"/>
      <c r="AT2115" s="2"/>
      <c r="AU2115" s="15"/>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row>
    <row r="2116" spans="1:81" s="140" customFormat="1">
      <c r="A2116" s="142"/>
      <c r="B2116" s="217"/>
      <c r="C2116" s="163"/>
      <c r="D2116" s="164"/>
      <c r="H2116" s="165"/>
      <c r="M2116" s="165"/>
      <c r="N2116" s="165"/>
      <c r="AQ2116" s="158"/>
      <c r="AR2116" s="14"/>
      <c r="AS2116" s="2"/>
      <c r="AT2116" s="2"/>
      <c r="AU2116" s="15"/>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row>
    <row r="2117" spans="1:81" s="140" customFormat="1">
      <c r="A2117" s="142"/>
      <c r="B2117" s="217"/>
      <c r="C2117" s="163"/>
      <c r="D2117" s="164"/>
      <c r="H2117" s="165"/>
      <c r="M2117" s="165"/>
      <c r="N2117" s="165"/>
      <c r="AQ2117" s="158"/>
      <c r="AR2117" s="14"/>
      <c r="AS2117" s="2"/>
      <c r="AT2117" s="2"/>
      <c r="AU2117" s="15"/>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row>
    <row r="2118" spans="1:81" s="140" customFormat="1">
      <c r="A2118" s="142"/>
      <c r="B2118" s="217"/>
      <c r="C2118" s="163"/>
      <c r="D2118" s="164"/>
      <c r="H2118" s="165"/>
      <c r="M2118" s="165"/>
      <c r="N2118" s="165"/>
      <c r="AQ2118" s="158"/>
      <c r="AR2118" s="14"/>
      <c r="AS2118" s="2"/>
      <c r="AT2118" s="2"/>
      <c r="AU2118" s="15"/>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row>
    <row r="2119" spans="1:81" s="140" customFormat="1">
      <c r="A2119" s="142"/>
      <c r="B2119" s="217"/>
      <c r="C2119" s="163"/>
      <c r="D2119" s="164"/>
      <c r="H2119" s="165"/>
      <c r="M2119" s="165"/>
      <c r="N2119" s="165"/>
      <c r="AQ2119" s="158"/>
      <c r="AR2119" s="14"/>
      <c r="AS2119" s="2"/>
      <c r="AT2119" s="2"/>
      <c r="AU2119" s="15"/>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row>
    <row r="2120" spans="1:81" s="140" customFormat="1">
      <c r="A2120" s="142"/>
      <c r="B2120" s="217"/>
      <c r="C2120" s="163"/>
      <c r="D2120" s="164"/>
      <c r="H2120" s="165"/>
      <c r="M2120" s="165"/>
      <c r="N2120" s="165"/>
      <c r="AQ2120" s="158"/>
      <c r="AR2120" s="14"/>
      <c r="AS2120" s="2"/>
      <c r="AT2120" s="2"/>
      <c r="AU2120" s="15"/>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row>
    <row r="2121" spans="1:81" s="140" customFormat="1">
      <c r="A2121" s="142"/>
      <c r="B2121" s="217"/>
      <c r="C2121" s="163"/>
      <c r="D2121" s="164"/>
      <c r="H2121" s="165"/>
      <c r="M2121" s="165"/>
      <c r="N2121" s="165"/>
      <c r="AQ2121" s="158"/>
      <c r="AR2121" s="14"/>
      <c r="AS2121" s="2"/>
      <c r="AT2121" s="2"/>
      <c r="AU2121" s="15"/>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row>
    <row r="2122" spans="1:81" s="140" customFormat="1">
      <c r="A2122" s="142"/>
      <c r="B2122" s="217"/>
      <c r="C2122" s="163"/>
      <c r="D2122" s="164"/>
      <c r="H2122" s="165"/>
      <c r="M2122" s="165"/>
      <c r="N2122" s="165"/>
      <c r="AQ2122" s="158"/>
      <c r="AR2122" s="14"/>
      <c r="AS2122" s="2"/>
      <c r="AT2122" s="2"/>
      <c r="AU2122" s="15"/>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row>
    <row r="2123" spans="1:81" s="140" customFormat="1">
      <c r="A2123" s="142"/>
      <c r="B2123" s="217"/>
      <c r="C2123" s="163"/>
      <c r="D2123" s="164"/>
      <c r="H2123" s="165"/>
      <c r="M2123" s="165"/>
      <c r="N2123" s="165"/>
      <c r="AQ2123" s="158"/>
      <c r="AR2123" s="14"/>
      <c r="AS2123" s="2"/>
      <c r="AT2123" s="2"/>
      <c r="AU2123" s="15"/>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row>
    <row r="2124" spans="1:81" s="140" customFormat="1">
      <c r="A2124" s="142"/>
      <c r="B2124" s="217"/>
      <c r="C2124" s="163"/>
      <c r="D2124" s="164"/>
      <c r="H2124" s="165"/>
      <c r="M2124" s="165"/>
      <c r="N2124" s="165"/>
      <c r="AQ2124" s="158"/>
      <c r="AR2124" s="14"/>
      <c r="AS2124" s="2"/>
      <c r="AT2124" s="2"/>
      <c r="AU2124" s="15"/>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row>
    <row r="2125" spans="1:81" s="140" customFormat="1">
      <c r="A2125" s="142"/>
      <c r="B2125" s="217"/>
      <c r="C2125" s="163"/>
      <c r="D2125" s="164"/>
      <c r="H2125" s="165"/>
      <c r="M2125" s="165"/>
      <c r="N2125" s="165"/>
      <c r="AQ2125" s="158"/>
      <c r="AR2125" s="14"/>
      <c r="AS2125" s="2"/>
      <c r="AT2125" s="2"/>
      <c r="AU2125" s="15"/>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row>
    <row r="2126" spans="1:81" s="140" customFormat="1">
      <c r="A2126" s="142"/>
      <c r="B2126" s="217"/>
      <c r="C2126" s="163"/>
      <c r="D2126" s="164"/>
      <c r="H2126" s="165"/>
      <c r="M2126" s="165"/>
      <c r="N2126" s="165"/>
      <c r="AQ2126" s="158"/>
      <c r="AR2126" s="14"/>
      <c r="AS2126" s="2"/>
      <c r="AT2126" s="2"/>
      <c r="AU2126" s="15"/>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row>
    <row r="2127" spans="1:81" s="140" customFormat="1">
      <c r="A2127" s="142"/>
      <c r="B2127" s="217"/>
      <c r="C2127" s="163"/>
      <c r="D2127" s="164"/>
      <c r="H2127" s="165"/>
      <c r="M2127" s="165"/>
      <c r="N2127" s="165"/>
      <c r="AQ2127" s="158"/>
      <c r="AR2127" s="14"/>
      <c r="AS2127" s="2"/>
      <c r="AT2127" s="2"/>
      <c r="AU2127" s="15"/>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row>
    <row r="2128" spans="1:81" s="140" customFormat="1">
      <c r="A2128" s="142"/>
      <c r="B2128" s="217"/>
      <c r="C2128" s="163"/>
      <c r="D2128" s="164"/>
      <c r="H2128" s="165"/>
      <c r="M2128" s="165"/>
      <c r="N2128" s="165"/>
      <c r="AQ2128" s="158"/>
      <c r="AR2128" s="14"/>
      <c r="AS2128" s="2"/>
      <c r="AT2128" s="2"/>
      <c r="AU2128" s="15"/>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row>
    <row r="2129" spans="1:81" s="140" customFormat="1">
      <c r="A2129" s="142"/>
      <c r="B2129" s="217"/>
      <c r="C2129" s="163"/>
      <c r="D2129" s="164"/>
      <c r="H2129" s="165"/>
      <c r="M2129" s="165"/>
      <c r="N2129" s="165"/>
      <c r="AQ2129" s="158"/>
      <c r="AR2129" s="14"/>
      <c r="AS2129" s="2"/>
      <c r="AT2129" s="2"/>
      <c r="AU2129" s="15"/>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row>
    <row r="2130" spans="1:81" s="140" customFormat="1">
      <c r="A2130" s="142"/>
      <c r="B2130" s="217"/>
      <c r="C2130" s="163"/>
      <c r="D2130" s="164"/>
      <c r="H2130" s="165"/>
      <c r="M2130" s="165"/>
      <c r="N2130" s="165"/>
      <c r="AQ2130" s="158"/>
      <c r="AR2130" s="14"/>
      <c r="AS2130" s="2"/>
      <c r="AT2130" s="2"/>
      <c r="AU2130" s="15"/>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row>
    <row r="2131" spans="1:81" s="140" customFormat="1">
      <c r="A2131" s="142"/>
      <c r="B2131" s="217"/>
      <c r="C2131" s="163"/>
      <c r="D2131" s="164"/>
      <c r="H2131" s="165"/>
      <c r="M2131" s="165"/>
      <c r="N2131" s="165"/>
      <c r="AQ2131" s="158"/>
      <c r="AR2131" s="14"/>
      <c r="AS2131" s="2"/>
      <c r="AT2131" s="2"/>
      <c r="AU2131" s="15"/>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row>
    <row r="2132" spans="1:81" s="140" customFormat="1">
      <c r="A2132" s="142"/>
      <c r="B2132" s="217"/>
      <c r="C2132" s="163"/>
      <c r="D2132" s="164"/>
      <c r="H2132" s="165"/>
      <c r="M2132" s="165"/>
      <c r="N2132" s="165"/>
      <c r="AQ2132" s="158"/>
      <c r="AR2132" s="14"/>
      <c r="AS2132" s="2"/>
      <c r="AT2132" s="2"/>
      <c r="AU2132" s="15"/>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row>
    <row r="2133" spans="1:81" s="140" customFormat="1">
      <c r="A2133" s="142"/>
      <c r="B2133" s="217"/>
      <c r="C2133" s="163"/>
      <c r="D2133" s="164"/>
      <c r="H2133" s="165"/>
      <c r="M2133" s="165"/>
      <c r="N2133" s="165"/>
      <c r="AQ2133" s="158"/>
      <c r="AR2133" s="14"/>
      <c r="AS2133" s="2"/>
      <c r="AT2133" s="2"/>
      <c r="AU2133" s="15"/>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row>
    <row r="2134" spans="1:81" s="140" customFormat="1">
      <c r="A2134" s="142"/>
      <c r="B2134" s="217"/>
      <c r="C2134" s="163"/>
      <c r="D2134" s="164"/>
      <c r="H2134" s="165"/>
      <c r="M2134" s="165"/>
      <c r="N2134" s="165"/>
      <c r="AQ2134" s="158"/>
      <c r="AR2134" s="14"/>
      <c r="AS2134" s="2"/>
      <c r="AT2134" s="2"/>
      <c r="AU2134" s="15"/>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row>
    <row r="2135" spans="1:81" s="140" customFormat="1">
      <c r="A2135" s="142"/>
      <c r="B2135" s="217"/>
      <c r="C2135" s="163"/>
      <c r="D2135" s="164"/>
      <c r="H2135" s="165"/>
      <c r="M2135" s="165"/>
      <c r="N2135" s="165"/>
      <c r="AQ2135" s="158"/>
      <c r="AR2135" s="14"/>
      <c r="AS2135" s="2"/>
      <c r="AT2135" s="2"/>
      <c r="AU2135" s="15"/>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row>
    <row r="2136" spans="1:81" s="140" customFormat="1">
      <c r="A2136" s="142"/>
      <c r="B2136" s="217"/>
      <c r="C2136" s="163"/>
      <c r="D2136" s="164"/>
      <c r="H2136" s="165"/>
      <c r="M2136" s="165"/>
      <c r="N2136" s="165"/>
      <c r="AQ2136" s="158"/>
      <c r="AR2136" s="14"/>
      <c r="AS2136" s="2"/>
      <c r="AT2136" s="2"/>
      <c r="AU2136" s="15"/>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row>
    <row r="2137" spans="1:81" s="140" customFormat="1">
      <c r="A2137" s="142"/>
      <c r="B2137" s="217"/>
      <c r="C2137" s="163"/>
      <c r="D2137" s="164"/>
      <c r="H2137" s="165"/>
      <c r="M2137" s="165"/>
      <c r="N2137" s="165"/>
      <c r="AQ2137" s="158"/>
      <c r="AR2137" s="14"/>
      <c r="AS2137" s="2"/>
      <c r="AT2137" s="2"/>
      <c r="AU2137" s="15"/>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row>
    <row r="2138" spans="1:81" s="140" customFormat="1">
      <c r="A2138" s="142"/>
      <c r="B2138" s="217"/>
      <c r="C2138" s="163"/>
      <c r="D2138" s="164"/>
      <c r="H2138" s="165"/>
      <c r="M2138" s="165"/>
      <c r="N2138" s="165"/>
      <c r="AQ2138" s="158"/>
      <c r="AR2138" s="14"/>
      <c r="AS2138" s="2"/>
      <c r="AT2138" s="2"/>
      <c r="AU2138" s="15"/>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row>
    <row r="2139" spans="1:81" s="140" customFormat="1">
      <c r="A2139" s="142"/>
      <c r="B2139" s="217"/>
      <c r="C2139" s="163"/>
      <c r="D2139" s="164"/>
      <c r="H2139" s="165"/>
      <c r="M2139" s="165"/>
      <c r="N2139" s="165"/>
      <c r="AQ2139" s="158"/>
      <c r="AR2139" s="14"/>
      <c r="AS2139" s="2"/>
      <c r="AT2139" s="2"/>
      <c r="AU2139" s="15"/>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row>
    <row r="2140" spans="1:81" s="140" customFormat="1">
      <c r="A2140" s="142"/>
      <c r="B2140" s="217"/>
      <c r="C2140" s="163"/>
      <c r="D2140" s="164"/>
      <c r="H2140" s="165"/>
      <c r="M2140" s="165"/>
      <c r="N2140" s="165"/>
      <c r="AQ2140" s="158"/>
      <c r="AR2140" s="14"/>
      <c r="AS2140" s="2"/>
      <c r="AT2140" s="2"/>
      <c r="AU2140" s="15"/>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row>
    <row r="2141" spans="1:81" s="140" customFormat="1">
      <c r="A2141" s="142"/>
      <c r="B2141" s="217"/>
      <c r="C2141" s="163"/>
      <c r="D2141" s="164"/>
      <c r="H2141" s="165"/>
      <c r="M2141" s="165"/>
      <c r="N2141" s="165"/>
      <c r="AQ2141" s="158"/>
      <c r="AR2141" s="14"/>
      <c r="AS2141" s="2"/>
      <c r="AT2141" s="2"/>
      <c r="AU2141" s="15"/>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row>
    <row r="2142" spans="1:81" s="140" customFormat="1">
      <c r="A2142" s="142"/>
      <c r="B2142" s="217"/>
      <c r="C2142" s="163"/>
      <c r="D2142" s="164"/>
      <c r="H2142" s="165"/>
      <c r="M2142" s="165"/>
      <c r="N2142" s="165"/>
      <c r="AQ2142" s="158"/>
      <c r="AR2142" s="14"/>
      <c r="AS2142" s="2"/>
      <c r="AT2142" s="2"/>
      <c r="AU2142" s="15"/>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row>
    <row r="2143" spans="1:81" s="140" customFormat="1">
      <c r="A2143" s="142"/>
      <c r="B2143" s="217"/>
      <c r="C2143" s="163"/>
      <c r="D2143" s="164"/>
      <c r="H2143" s="165"/>
      <c r="M2143" s="165"/>
      <c r="N2143" s="165"/>
      <c r="AQ2143" s="158"/>
      <c r="AR2143" s="14"/>
      <c r="AS2143" s="2"/>
      <c r="AT2143" s="2"/>
      <c r="AU2143" s="15"/>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row>
    <row r="2144" spans="1:81" s="140" customFormat="1">
      <c r="A2144" s="142"/>
      <c r="B2144" s="217"/>
      <c r="C2144" s="163"/>
      <c r="D2144" s="164"/>
      <c r="H2144" s="165"/>
      <c r="M2144" s="165"/>
      <c r="N2144" s="165"/>
      <c r="AQ2144" s="158"/>
      <c r="AR2144" s="14"/>
      <c r="AS2144" s="2"/>
      <c r="AT2144" s="2"/>
      <c r="AU2144" s="15"/>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row>
    <row r="2145" spans="1:81" s="140" customFormat="1">
      <c r="A2145" s="142"/>
      <c r="B2145" s="217"/>
      <c r="C2145" s="163"/>
      <c r="D2145" s="164"/>
      <c r="H2145" s="165"/>
      <c r="M2145" s="165"/>
      <c r="N2145" s="165"/>
      <c r="AQ2145" s="158"/>
      <c r="AR2145" s="14"/>
      <c r="AS2145" s="2"/>
      <c r="AT2145" s="2"/>
      <c r="AU2145" s="15"/>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row>
    <row r="2146" spans="1:81" s="140" customFormat="1">
      <c r="A2146" s="142"/>
      <c r="B2146" s="217"/>
      <c r="C2146" s="163"/>
      <c r="D2146" s="164"/>
      <c r="H2146" s="165"/>
      <c r="M2146" s="165"/>
      <c r="N2146" s="165"/>
      <c r="AQ2146" s="158"/>
      <c r="AR2146" s="14"/>
      <c r="AS2146" s="2"/>
      <c r="AT2146" s="2"/>
      <c r="AU2146" s="15"/>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row>
    <row r="2147" spans="1:81" s="140" customFormat="1">
      <c r="A2147" s="142"/>
      <c r="B2147" s="217"/>
      <c r="C2147" s="163"/>
      <c r="D2147" s="164"/>
      <c r="H2147" s="165"/>
      <c r="M2147" s="165"/>
      <c r="N2147" s="165"/>
      <c r="AQ2147" s="158"/>
      <c r="AR2147" s="14"/>
      <c r="AS2147" s="2"/>
      <c r="AT2147" s="2"/>
      <c r="AU2147" s="15"/>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row>
    <row r="2148" spans="1:81" s="140" customFormat="1">
      <c r="A2148" s="142"/>
      <c r="B2148" s="217"/>
      <c r="C2148" s="163"/>
      <c r="D2148" s="164"/>
      <c r="H2148" s="165"/>
      <c r="M2148" s="165"/>
      <c r="N2148" s="165"/>
      <c r="AQ2148" s="158"/>
      <c r="AR2148" s="14"/>
      <c r="AS2148" s="2"/>
      <c r="AT2148" s="2"/>
      <c r="AU2148" s="15"/>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row>
    <row r="2149" spans="1:81" s="140" customFormat="1">
      <c r="A2149" s="142"/>
      <c r="B2149" s="217"/>
      <c r="C2149" s="163"/>
      <c r="D2149" s="164"/>
      <c r="H2149" s="165"/>
      <c r="M2149" s="165"/>
      <c r="N2149" s="165"/>
      <c r="AQ2149" s="158"/>
      <c r="AR2149" s="14"/>
      <c r="AS2149" s="2"/>
      <c r="AT2149" s="2"/>
      <c r="AU2149" s="15"/>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row>
    <row r="2150" spans="1:81" s="140" customFormat="1">
      <c r="A2150" s="142"/>
      <c r="B2150" s="217"/>
      <c r="C2150" s="163"/>
      <c r="D2150" s="164"/>
      <c r="H2150" s="165"/>
      <c r="M2150" s="165"/>
      <c r="N2150" s="165"/>
      <c r="AQ2150" s="158"/>
      <c r="AR2150" s="14"/>
      <c r="AS2150" s="2"/>
      <c r="AT2150" s="2"/>
      <c r="AU2150" s="15"/>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row>
    <row r="2151" spans="1:81" s="140" customFormat="1">
      <c r="A2151" s="142"/>
      <c r="B2151" s="217"/>
      <c r="C2151" s="163"/>
      <c r="D2151" s="164"/>
      <c r="H2151" s="165"/>
      <c r="M2151" s="165"/>
      <c r="N2151" s="165"/>
      <c r="AQ2151" s="158"/>
      <c r="AR2151" s="14"/>
      <c r="AS2151" s="2"/>
      <c r="AT2151" s="2"/>
      <c r="AU2151" s="15"/>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row>
    <row r="2152" spans="1:81" s="140" customFormat="1">
      <c r="A2152" s="142"/>
      <c r="B2152" s="217"/>
      <c r="C2152" s="163"/>
      <c r="D2152" s="164"/>
      <c r="H2152" s="165"/>
      <c r="M2152" s="165"/>
      <c r="N2152" s="165"/>
      <c r="AQ2152" s="158"/>
      <c r="AR2152" s="14"/>
      <c r="AS2152" s="2"/>
      <c r="AT2152" s="2"/>
      <c r="AU2152" s="15"/>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row>
    <row r="2153" spans="1:81" s="140" customFormat="1">
      <c r="A2153" s="142"/>
      <c r="B2153" s="217"/>
      <c r="C2153" s="163"/>
      <c r="D2153" s="164"/>
      <c r="H2153" s="165"/>
      <c r="M2153" s="165"/>
      <c r="N2153" s="165"/>
      <c r="AQ2153" s="158"/>
      <c r="AR2153" s="14"/>
      <c r="AS2153" s="2"/>
      <c r="AT2153" s="2"/>
      <c r="AU2153" s="15"/>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row>
    <row r="2154" spans="1:81" s="140" customFormat="1">
      <c r="A2154" s="142"/>
      <c r="B2154" s="217"/>
      <c r="C2154" s="163"/>
      <c r="D2154" s="164"/>
      <c r="H2154" s="165"/>
      <c r="M2154" s="165"/>
      <c r="N2154" s="165"/>
      <c r="AQ2154" s="158"/>
      <c r="AR2154" s="14"/>
      <c r="AS2154" s="2"/>
      <c r="AT2154" s="2"/>
      <c r="AU2154" s="15"/>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row>
    <row r="2155" spans="1:81" s="140" customFormat="1">
      <c r="A2155" s="142"/>
      <c r="B2155" s="217"/>
      <c r="C2155" s="163"/>
      <c r="D2155" s="164"/>
      <c r="H2155" s="165"/>
      <c r="M2155" s="165"/>
      <c r="N2155" s="165"/>
      <c r="AQ2155" s="158"/>
      <c r="AR2155" s="14"/>
      <c r="AS2155" s="2"/>
      <c r="AT2155" s="2"/>
      <c r="AU2155" s="15"/>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row>
    <row r="2156" spans="1:81" s="140" customFormat="1">
      <c r="A2156" s="142"/>
      <c r="B2156" s="217"/>
      <c r="C2156" s="163"/>
      <c r="D2156" s="164"/>
      <c r="H2156" s="165"/>
      <c r="M2156" s="165"/>
      <c r="N2156" s="165"/>
      <c r="AQ2156" s="158"/>
      <c r="AR2156" s="14"/>
      <c r="AS2156" s="2"/>
      <c r="AT2156" s="2"/>
      <c r="AU2156" s="15"/>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row>
    <row r="2157" spans="1:81" s="140" customFormat="1">
      <c r="A2157" s="142"/>
      <c r="B2157" s="217"/>
      <c r="C2157" s="163"/>
      <c r="D2157" s="164"/>
      <c r="H2157" s="165"/>
      <c r="M2157" s="165"/>
      <c r="N2157" s="165"/>
      <c r="AQ2157" s="158"/>
      <c r="AR2157" s="14"/>
      <c r="AS2157" s="2"/>
      <c r="AT2157" s="2"/>
      <c r="AU2157" s="15"/>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row>
    <row r="2158" spans="1:81" s="140" customFormat="1">
      <c r="A2158" s="142"/>
      <c r="B2158" s="217"/>
      <c r="C2158" s="163"/>
      <c r="D2158" s="164"/>
      <c r="H2158" s="165"/>
      <c r="M2158" s="165"/>
      <c r="N2158" s="165"/>
      <c r="AQ2158" s="158"/>
      <c r="AR2158" s="14"/>
      <c r="AS2158" s="2"/>
      <c r="AT2158" s="2"/>
      <c r="AU2158" s="15"/>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row>
    <row r="2159" spans="1:81" s="140" customFormat="1">
      <c r="A2159" s="142"/>
      <c r="B2159" s="217"/>
      <c r="C2159" s="163"/>
      <c r="D2159" s="164"/>
      <c r="H2159" s="165"/>
      <c r="M2159" s="165"/>
      <c r="N2159" s="165"/>
      <c r="AQ2159" s="158"/>
      <c r="AR2159" s="14"/>
      <c r="AS2159" s="2"/>
      <c r="AT2159" s="2"/>
      <c r="AU2159" s="15"/>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row>
    <row r="2160" spans="1:81" s="140" customFormat="1">
      <c r="A2160" s="142"/>
      <c r="B2160" s="217"/>
      <c r="C2160" s="163"/>
      <c r="D2160" s="164"/>
      <c r="H2160" s="165"/>
      <c r="M2160" s="165"/>
      <c r="N2160" s="165"/>
      <c r="AQ2160" s="158"/>
      <c r="AR2160" s="14"/>
      <c r="AS2160" s="2"/>
      <c r="AT2160" s="2"/>
      <c r="AU2160" s="15"/>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row>
    <row r="2161" spans="1:81" s="140" customFormat="1">
      <c r="A2161" s="142"/>
      <c r="B2161" s="217"/>
      <c r="C2161" s="163"/>
      <c r="D2161" s="164"/>
      <c r="H2161" s="165"/>
      <c r="M2161" s="165"/>
      <c r="N2161" s="165"/>
      <c r="AQ2161" s="158"/>
      <c r="AR2161" s="14"/>
      <c r="AS2161" s="2"/>
      <c r="AT2161" s="2"/>
      <c r="AU2161" s="15"/>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row>
    <row r="2162" spans="1:81" s="140" customFormat="1">
      <c r="A2162" s="142"/>
      <c r="B2162" s="217"/>
      <c r="C2162" s="163"/>
      <c r="D2162" s="164"/>
      <c r="H2162" s="165"/>
      <c r="M2162" s="165"/>
      <c r="N2162" s="165"/>
      <c r="AQ2162" s="158"/>
      <c r="AR2162" s="14"/>
      <c r="AS2162" s="2"/>
      <c r="AT2162" s="2"/>
      <c r="AU2162" s="15"/>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row>
    <row r="2163" spans="1:81" s="140" customFormat="1">
      <c r="A2163" s="142"/>
      <c r="B2163" s="217"/>
      <c r="C2163" s="163"/>
      <c r="D2163" s="164"/>
      <c r="H2163" s="165"/>
      <c r="M2163" s="165"/>
      <c r="N2163" s="165"/>
      <c r="AQ2163" s="158"/>
      <c r="AR2163" s="14"/>
      <c r="AS2163" s="2"/>
      <c r="AT2163" s="2"/>
      <c r="AU2163" s="15"/>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row>
    <row r="2164" spans="1:81" s="140" customFormat="1">
      <c r="A2164" s="142"/>
      <c r="B2164" s="217"/>
      <c r="C2164" s="163"/>
      <c r="D2164" s="164"/>
      <c r="H2164" s="165"/>
      <c r="M2164" s="165"/>
      <c r="N2164" s="165"/>
      <c r="AQ2164" s="158"/>
      <c r="AR2164" s="14"/>
      <c r="AS2164" s="2"/>
      <c r="AT2164" s="2"/>
      <c r="AU2164" s="15"/>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row>
    <row r="2165" spans="1:81" s="140" customFormat="1">
      <c r="A2165" s="142"/>
      <c r="B2165" s="217"/>
      <c r="C2165" s="163"/>
      <c r="D2165" s="164"/>
      <c r="H2165" s="165"/>
      <c r="M2165" s="165"/>
      <c r="N2165" s="165"/>
      <c r="AQ2165" s="158"/>
      <c r="AR2165" s="14"/>
      <c r="AS2165" s="2"/>
      <c r="AT2165" s="2"/>
      <c r="AU2165" s="15"/>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row>
    <row r="2166" spans="1:81" s="140" customFormat="1">
      <c r="A2166" s="142"/>
      <c r="B2166" s="217"/>
      <c r="C2166" s="163"/>
      <c r="D2166" s="164"/>
      <c r="H2166" s="165"/>
      <c r="M2166" s="165"/>
      <c r="N2166" s="165"/>
      <c r="AQ2166" s="158"/>
      <c r="AR2166" s="14"/>
      <c r="AS2166" s="2"/>
      <c r="AT2166" s="2"/>
      <c r="AU2166" s="15"/>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row>
    <row r="2167" spans="1:81" s="140" customFormat="1">
      <c r="A2167" s="142"/>
      <c r="B2167" s="217"/>
      <c r="C2167" s="163"/>
      <c r="D2167" s="164"/>
      <c r="H2167" s="165"/>
      <c r="M2167" s="165"/>
      <c r="N2167" s="165"/>
      <c r="AQ2167" s="158"/>
      <c r="AR2167" s="14"/>
      <c r="AS2167" s="2"/>
      <c r="AT2167" s="2"/>
      <c r="AU2167" s="15"/>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row>
    <row r="2168" spans="1:81" s="140" customFormat="1">
      <c r="A2168" s="142"/>
      <c r="B2168" s="217"/>
      <c r="C2168" s="163"/>
      <c r="D2168" s="164"/>
      <c r="H2168" s="165"/>
      <c r="M2168" s="165"/>
      <c r="N2168" s="165"/>
      <c r="AQ2168" s="158"/>
      <c r="AR2168" s="14"/>
      <c r="AS2168" s="2"/>
      <c r="AT2168" s="2"/>
      <c r="AU2168" s="15"/>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row>
    <row r="2169" spans="1:81" s="140" customFormat="1">
      <c r="A2169" s="142"/>
      <c r="B2169" s="217"/>
      <c r="C2169" s="163"/>
      <c r="D2169" s="164"/>
      <c r="H2169" s="165"/>
      <c r="M2169" s="165"/>
      <c r="N2169" s="165"/>
      <c r="AQ2169" s="158"/>
      <c r="AR2169" s="14"/>
      <c r="AS2169" s="2"/>
      <c r="AT2169" s="2"/>
      <c r="AU2169" s="15"/>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row>
    <row r="2170" spans="1:81" s="140" customFormat="1">
      <c r="A2170" s="142"/>
      <c r="B2170" s="217"/>
      <c r="C2170" s="163"/>
      <c r="D2170" s="164"/>
      <c r="H2170" s="165"/>
      <c r="M2170" s="165"/>
      <c r="N2170" s="165"/>
      <c r="AQ2170" s="158"/>
      <c r="AR2170" s="14"/>
      <c r="AS2170" s="2"/>
      <c r="AT2170" s="2"/>
      <c r="AU2170" s="15"/>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row>
    <row r="2171" spans="1:81" s="140" customFormat="1">
      <c r="A2171" s="142"/>
      <c r="B2171" s="217"/>
      <c r="C2171" s="163"/>
      <c r="D2171" s="164"/>
      <c r="H2171" s="165"/>
      <c r="M2171" s="165"/>
      <c r="N2171" s="165"/>
      <c r="AQ2171" s="158"/>
      <c r="AR2171" s="14"/>
      <c r="AS2171" s="2"/>
      <c r="AT2171" s="2"/>
      <c r="AU2171" s="15"/>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row>
    <row r="2172" spans="1:81" s="140" customFormat="1">
      <c r="A2172" s="142"/>
      <c r="B2172" s="217"/>
      <c r="C2172" s="163"/>
      <c r="D2172" s="164"/>
      <c r="H2172" s="165"/>
      <c r="M2172" s="165"/>
      <c r="N2172" s="165"/>
      <c r="AQ2172" s="158"/>
      <c r="AR2172" s="14"/>
      <c r="AS2172" s="2"/>
      <c r="AT2172" s="2"/>
      <c r="AU2172" s="15"/>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row>
    <row r="2173" spans="1:81" s="140" customFormat="1">
      <c r="A2173" s="142"/>
      <c r="B2173" s="217"/>
      <c r="C2173" s="163"/>
      <c r="D2173" s="164"/>
      <c r="H2173" s="165"/>
      <c r="M2173" s="165"/>
      <c r="N2173" s="165"/>
      <c r="AQ2173" s="158"/>
      <c r="AR2173" s="14"/>
      <c r="AS2173" s="2"/>
      <c r="AT2173" s="2"/>
      <c r="AU2173" s="15"/>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row>
    <row r="2174" spans="1:81" s="140" customFormat="1">
      <c r="A2174" s="142"/>
      <c r="B2174" s="217"/>
      <c r="C2174" s="163"/>
      <c r="D2174" s="164"/>
      <c r="H2174" s="165"/>
      <c r="M2174" s="165"/>
      <c r="N2174" s="165"/>
      <c r="AQ2174" s="158"/>
      <c r="AR2174" s="14"/>
      <c r="AS2174" s="2"/>
      <c r="AT2174" s="2"/>
      <c r="AU2174" s="15"/>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row>
    <row r="2175" spans="1:81" s="140" customFormat="1">
      <c r="A2175" s="142"/>
      <c r="B2175" s="217"/>
      <c r="C2175" s="163"/>
      <c r="D2175" s="164"/>
      <c r="H2175" s="165"/>
      <c r="M2175" s="165"/>
      <c r="N2175" s="165"/>
      <c r="AQ2175" s="158"/>
      <c r="AR2175" s="14"/>
      <c r="AS2175" s="2"/>
      <c r="AT2175" s="2"/>
      <c r="AU2175" s="15"/>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row>
    <row r="2176" spans="1:81" s="140" customFormat="1">
      <c r="A2176" s="142"/>
      <c r="B2176" s="217"/>
      <c r="C2176" s="163"/>
      <c r="D2176" s="164"/>
      <c r="H2176" s="165"/>
      <c r="M2176" s="165"/>
      <c r="N2176" s="165"/>
      <c r="AQ2176" s="158"/>
      <c r="AR2176" s="14"/>
      <c r="AS2176" s="2"/>
      <c r="AT2176" s="2"/>
      <c r="AU2176" s="15"/>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row>
    <row r="2177" spans="1:81" s="140" customFormat="1">
      <c r="A2177" s="142"/>
      <c r="B2177" s="217"/>
      <c r="C2177" s="163"/>
      <c r="D2177" s="164"/>
      <c r="H2177" s="165"/>
      <c r="M2177" s="165"/>
      <c r="N2177" s="165"/>
      <c r="AQ2177" s="158"/>
      <c r="AR2177" s="14"/>
      <c r="AS2177" s="2"/>
      <c r="AT2177" s="2"/>
      <c r="AU2177" s="15"/>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row>
    <row r="2178" spans="1:81" s="140" customFormat="1">
      <c r="A2178" s="142"/>
      <c r="B2178" s="217"/>
      <c r="C2178" s="163"/>
      <c r="D2178" s="164"/>
      <c r="H2178" s="165"/>
      <c r="M2178" s="165"/>
      <c r="N2178" s="165"/>
      <c r="AQ2178" s="158"/>
      <c r="AR2178" s="14"/>
      <c r="AS2178" s="2"/>
      <c r="AT2178" s="2"/>
      <c r="AU2178" s="15"/>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row>
    <row r="2179" spans="1:81" s="140" customFormat="1">
      <c r="A2179" s="142"/>
      <c r="B2179" s="217"/>
      <c r="C2179" s="163"/>
      <c r="D2179" s="164"/>
      <c r="H2179" s="165"/>
      <c r="M2179" s="165"/>
      <c r="N2179" s="165"/>
      <c r="AQ2179" s="158"/>
      <c r="AR2179" s="14"/>
      <c r="AS2179" s="2"/>
      <c r="AT2179" s="2"/>
      <c r="AU2179" s="15"/>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row>
    <row r="2180" spans="1:81" s="140" customFormat="1">
      <c r="A2180" s="142"/>
      <c r="B2180" s="217"/>
      <c r="C2180" s="163"/>
      <c r="D2180" s="164"/>
      <c r="H2180" s="165"/>
      <c r="M2180" s="165"/>
      <c r="N2180" s="165"/>
      <c r="AQ2180" s="158"/>
      <c r="AR2180" s="14"/>
      <c r="AS2180" s="2"/>
      <c r="AT2180" s="2"/>
      <c r="AU2180" s="15"/>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row>
    <row r="2181" spans="1:81" s="140" customFormat="1">
      <c r="A2181" s="142"/>
      <c r="B2181" s="217"/>
      <c r="C2181" s="163"/>
      <c r="D2181" s="164"/>
      <c r="H2181" s="165"/>
      <c r="M2181" s="165"/>
      <c r="N2181" s="165"/>
      <c r="AQ2181" s="158"/>
      <c r="AR2181" s="14"/>
      <c r="AS2181" s="2"/>
      <c r="AT2181" s="2"/>
      <c r="AU2181" s="15"/>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row>
    <row r="2182" spans="1:81" s="140" customFormat="1">
      <c r="A2182" s="142"/>
      <c r="B2182" s="217"/>
      <c r="C2182" s="163"/>
      <c r="D2182" s="164"/>
      <c r="H2182" s="165"/>
      <c r="M2182" s="165"/>
      <c r="N2182" s="165"/>
      <c r="AQ2182" s="158"/>
      <c r="AR2182" s="14"/>
      <c r="AS2182" s="2"/>
      <c r="AT2182" s="2"/>
      <c r="AU2182" s="15"/>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row>
    <row r="2183" spans="1:81" s="140" customFormat="1">
      <c r="A2183" s="142"/>
      <c r="B2183" s="217"/>
      <c r="C2183" s="163"/>
      <c r="D2183" s="164"/>
      <c r="H2183" s="165"/>
      <c r="M2183" s="165"/>
      <c r="N2183" s="165"/>
      <c r="AQ2183" s="158"/>
      <c r="AR2183" s="14"/>
      <c r="AS2183" s="2"/>
      <c r="AT2183" s="2"/>
      <c r="AU2183" s="15"/>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row>
    <row r="2184" spans="1:81" s="140" customFormat="1">
      <c r="A2184" s="142"/>
      <c r="B2184" s="217"/>
      <c r="C2184" s="163"/>
      <c r="D2184" s="164"/>
      <c r="H2184" s="165"/>
      <c r="M2184" s="165"/>
      <c r="N2184" s="165"/>
      <c r="AQ2184" s="158"/>
      <c r="AR2184" s="14"/>
      <c r="AS2184" s="2"/>
      <c r="AT2184" s="2"/>
      <c r="AU2184" s="15"/>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row>
    <row r="2185" spans="1:81" s="140" customFormat="1">
      <c r="A2185" s="142"/>
      <c r="B2185" s="217"/>
      <c r="C2185" s="163"/>
      <c r="D2185" s="164"/>
      <c r="H2185" s="165"/>
      <c r="M2185" s="165"/>
      <c r="N2185" s="165"/>
      <c r="AQ2185" s="158"/>
      <c r="AR2185" s="14"/>
      <c r="AS2185" s="2"/>
      <c r="AT2185" s="2"/>
      <c r="AU2185" s="15"/>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row>
    <row r="2186" spans="1:81" s="140" customFormat="1">
      <c r="A2186" s="142"/>
      <c r="B2186" s="217"/>
      <c r="C2186" s="163"/>
      <c r="D2186" s="164"/>
      <c r="H2186" s="165"/>
      <c r="M2186" s="165"/>
      <c r="N2186" s="165"/>
      <c r="AQ2186" s="158"/>
      <c r="AR2186" s="14"/>
      <c r="AS2186" s="2"/>
      <c r="AT2186" s="2"/>
      <c r="AU2186" s="15"/>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row>
    <row r="2187" spans="1:81" s="140" customFormat="1">
      <c r="A2187" s="142"/>
      <c r="B2187" s="217"/>
      <c r="C2187" s="163"/>
      <c r="D2187" s="164"/>
      <c r="H2187" s="165"/>
      <c r="M2187" s="165"/>
      <c r="N2187" s="165"/>
      <c r="AQ2187" s="158"/>
      <c r="AR2187" s="14"/>
      <c r="AS2187" s="2"/>
      <c r="AT2187" s="2"/>
      <c r="AU2187" s="15"/>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row>
    <row r="2188" spans="1:81" s="140" customFormat="1">
      <c r="A2188" s="142"/>
      <c r="B2188" s="217"/>
      <c r="C2188" s="163"/>
      <c r="D2188" s="164"/>
      <c r="H2188" s="165"/>
      <c r="M2188" s="165"/>
      <c r="N2188" s="165"/>
      <c r="AQ2188" s="158"/>
      <c r="AR2188" s="14"/>
      <c r="AS2188" s="2"/>
      <c r="AT2188" s="2"/>
      <c r="AU2188" s="15"/>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row>
    <row r="2189" spans="1:81" s="140" customFormat="1">
      <c r="A2189" s="142"/>
      <c r="B2189" s="217"/>
      <c r="C2189" s="163"/>
      <c r="D2189" s="164"/>
      <c r="H2189" s="165"/>
      <c r="M2189" s="165"/>
      <c r="N2189" s="165"/>
      <c r="AQ2189" s="158"/>
      <c r="AR2189" s="14"/>
      <c r="AS2189" s="2"/>
      <c r="AT2189" s="2"/>
      <c r="AU2189" s="15"/>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row>
    <row r="2190" spans="1:81" s="140" customFormat="1">
      <c r="A2190" s="142"/>
      <c r="B2190" s="217"/>
      <c r="C2190" s="163"/>
      <c r="D2190" s="164"/>
      <c r="H2190" s="165"/>
      <c r="M2190" s="165"/>
      <c r="N2190" s="165"/>
      <c r="AQ2190" s="158"/>
      <c r="AR2190" s="14"/>
      <c r="AS2190" s="2"/>
      <c r="AT2190" s="2"/>
      <c r="AU2190" s="15"/>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row>
    <row r="2191" spans="1:81" s="140" customFormat="1">
      <c r="A2191" s="142"/>
      <c r="B2191" s="217"/>
      <c r="C2191" s="163"/>
      <c r="D2191" s="164"/>
      <c r="H2191" s="165"/>
      <c r="M2191" s="165"/>
      <c r="N2191" s="165"/>
      <c r="AQ2191" s="158"/>
      <c r="AR2191" s="14"/>
      <c r="AS2191" s="2"/>
      <c r="AT2191" s="2"/>
      <c r="AU2191" s="15"/>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row>
    <row r="2192" spans="1:81" s="140" customFormat="1">
      <c r="A2192" s="142"/>
      <c r="B2192" s="217"/>
      <c r="C2192" s="163"/>
      <c r="D2192" s="164"/>
      <c r="H2192" s="165"/>
      <c r="M2192" s="165"/>
      <c r="N2192" s="165"/>
      <c r="AQ2192" s="158"/>
      <c r="AR2192" s="14"/>
      <c r="AS2192" s="2"/>
      <c r="AT2192" s="2"/>
      <c r="AU2192" s="15"/>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row>
    <row r="2193" spans="1:81" s="140" customFormat="1">
      <c r="A2193" s="142"/>
      <c r="B2193" s="217"/>
      <c r="C2193" s="163"/>
      <c r="D2193" s="164"/>
      <c r="H2193" s="165"/>
      <c r="M2193" s="165"/>
      <c r="N2193" s="165"/>
      <c r="AQ2193" s="158"/>
      <c r="AR2193" s="14"/>
      <c r="AS2193" s="2"/>
      <c r="AT2193" s="2"/>
      <c r="AU2193" s="15"/>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row>
    <row r="2194" spans="1:81" s="140" customFormat="1">
      <c r="A2194" s="142"/>
      <c r="B2194" s="217"/>
      <c r="C2194" s="163"/>
      <c r="D2194" s="164"/>
      <c r="H2194" s="165"/>
      <c r="M2194" s="165"/>
      <c r="N2194" s="165"/>
      <c r="AQ2194" s="158"/>
      <c r="AR2194" s="14"/>
      <c r="AS2194" s="2"/>
      <c r="AT2194" s="2"/>
      <c r="AU2194" s="15"/>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row>
    <row r="2195" spans="1:81" s="140" customFormat="1">
      <c r="A2195" s="142"/>
      <c r="B2195" s="217"/>
      <c r="C2195" s="163"/>
      <c r="D2195" s="164"/>
      <c r="H2195" s="165"/>
      <c r="M2195" s="165"/>
      <c r="N2195" s="165"/>
      <c r="AQ2195" s="158"/>
      <c r="AR2195" s="14"/>
      <c r="AS2195" s="2"/>
      <c r="AT2195" s="2"/>
      <c r="AU2195" s="15"/>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row>
    <row r="2196" spans="1:81" s="140" customFormat="1">
      <c r="A2196" s="142"/>
      <c r="B2196" s="217"/>
      <c r="C2196" s="163"/>
      <c r="D2196" s="164"/>
      <c r="H2196" s="165"/>
      <c r="M2196" s="165"/>
      <c r="N2196" s="165"/>
      <c r="AQ2196" s="158"/>
      <c r="AR2196" s="14"/>
      <c r="AS2196" s="2"/>
      <c r="AT2196" s="2"/>
      <c r="AU2196" s="15"/>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row>
    <row r="2197" spans="1:81" s="140" customFormat="1">
      <c r="A2197" s="142"/>
      <c r="B2197" s="217"/>
      <c r="C2197" s="163"/>
      <c r="D2197" s="164"/>
      <c r="H2197" s="165"/>
      <c r="M2197" s="165"/>
      <c r="N2197" s="165"/>
      <c r="AQ2197" s="158"/>
      <c r="AR2197" s="14"/>
      <c r="AS2197" s="2"/>
      <c r="AT2197" s="2"/>
      <c r="AU2197" s="15"/>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row>
    <row r="2198" spans="1:81" s="140" customFormat="1">
      <c r="A2198" s="142"/>
      <c r="B2198" s="217"/>
      <c r="C2198" s="163"/>
      <c r="D2198" s="164"/>
      <c r="H2198" s="165"/>
      <c r="M2198" s="165"/>
      <c r="N2198" s="165"/>
      <c r="AQ2198" s="158"/>
      <c r="AR2198" s="14"/>
      <c r="AS2198" s="2"/>
      <c r="AT2198" s="2"/>
      <c r="AU2198" s="15"/>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row>
    <row r="2199" spans="1:81" s="140" customFormat="1">
      <c r="A2199" s="142"/>
      <c r="B2199" s="217"/>
      <c r="C2199" s="163"/>
      <c r="D2199" s="164"/>
      <c r="H2199" s="165"/>
      <c r="M2199" s="165"/>
      <c r="N2199" s="165"/>
      <c r="AQ2199" s="158"/>
      <c r="AR2199" s="14"/>
      <c r="AS2199" s="2"/>
      <c r="AT2199" s="2"/>
      <c r="AU2199" s="15"/>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row>
    <row r="2200" spans="1:81" s="140" customFormat="1">
      <c r="A2200" s="142"/>
      <c r="B2200" s="217"/>
      <c r="C2200" s="163"/>
      <c r="D2200" s="164"/>
      <c r="H2200" s="165"/>
      <c r="M2200" s="165"/>
      <c r="N2200" s="165"/>
      <c r="AQ2200" s="158"/>
      <c r="AR2200" s="14"/>
      <c r="AS2200" s="2"/>
      <c r="AT2200" s="2"/>
      <c r="AU2200" s="15"/>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row>
    <row r="2201" spans="1:81" s="140" customFormat="1">
      <c r="A2201" s="142"/>
      <c r="B2201" s="217"/>
      <c r="C2201" s="163"/>
      <c r="D2201" s="164"/>
      <c r="H2201" s="165"/>
      <c r="M2201" s="165"/>
      <c r="N2201" s="165"/>
      <c r="AQ2201" s="158"/>
      <c r="AR2201" s="14"/>
      <c r="AS2201" s="2"/>
      <c r="AT2201" s="2"/>
      <c r="AU2201" s="15"/>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row>
    <row r="2202" spans="1:81" s="140" customFormat="1">
      <c r="A2202" s="142"/>
      <c r="B2202" s="217"/>
      <c r="C2202" s="163"/>
      <c r="D2202" s="164"/>
      <c r="H2202" s="165"/>
      <c r="M2202" s="165"/>
      <c r="N2202" s="165"/>
      <c r="AQ2202" s="158"/>
      <c r="AR2202" s="14"/>
      <c r="AS2202" s="2"/>
      <c r="AT2202" s="2"/>
      <c r="AU2202" s="15"/>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row>
    <row r="2203" spans="1:81" s="140" customFormat="1">
      <c r="A2203" s="142"/>
      <c r="B2203" s="217"/>
      <c r="C2203" s="163"/>
      <c r="D2203" s="164"/>
      <c r="H2203" s="165"/>
      <c r="M2203" s="165"/>
      <c r="N2203" s="165"/>
      <c r="AQ2203" s="158"/>
      <c r="AR2203" s="14"/>
      <c r="AS2203" s="2"/>
      <c r="AT2203" s="2"/>
      <c r="AU2203" s="15"/>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row>
    <row r="2204" spans="1:81" s="140" customFormat="1">
      <c r="A2204" s="142"/>
      <c r="B2204" s="217"/>
      <c r="C2204" s="163"/>
      <c r="D2204" s="164"/>
      <c r="H2204" s="165"/>
      <c r="M2204" s="165"/>
      <c r="N2204" s="165"/>
      <c r="AQ2204" s="158"/>
      <c r="AR2204" s="14"/>
      <c r="AS2204" s="2"/>
      <c r="AT2204" s="2"/>
      <c r="AU2204" s="15"/>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row>
    <row r="2205" spans="1:81" s="140" customFormat="1">
      <c r="A2205" s="142"/>
      <c r="B2205" s="217"/>
      <c r="C2205" s="163"/>
      <c r="D2205" s="164"/>
      <c r="H2205" s="165"/>
      <c r="M2205" s="165"/>
      <c r="N2205" s="165"/>
      <c r="AQ2205" s="158"/>
      <c r="AR2205" s="14"/>
      <c r="AS2205" s="2"/>
      <c r="AT2205" s="2"/>
      <c r="AU2205" s="15"/>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row>
    <row r="2206" spans="1:81" s="140" customFormat="1">
      <c r="A2206" s="142"/>
      <c r="B2206" s="217"/>
      <c r="C2206" s="163"/>
      <c r="D2206" s="164"/>
      <c r="H2206" s="165"/>
      <c r="M2206" s="165"/>
      <c r="N2206" s="165"/>
      <c r="AQ2206" s="158"/>
      <c r="AR2206" s="14"/>
      <c r="AS2206" s="2"/>
      <c r="AT2206" s="2"/>
      <c r="AU2206" s="15"/>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row>
    <row r="2207" spans="1:81" s="140" customFormat="1">
      <c r="A2207" s="142"/>
      <c r="B2207" s="217"/>
      <c r="C2207" s="163"/>
      <c r="D2207" s="164"/>
      <c r="H2207" s="165"/>
      <c r="M2207" s="165"/>
      <c r="N2207" s="165"/>
      <c r="AQ2207" s="158"/>
      <c r="AR2207" s="14"/>
      <c r="AS2207" s="2"/>
      <c r="AT2207" s="2"/>
      <c r="AU2207" s="15"/>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row>
    <row r="2208" spans="1:81" s="140" customFormat="1">
      <c r="A2208" s="142"/>
      <c r="B2208" s="217"/>
      <c r="C2208" s="163"/>
      <c r="D2208" s="164"/>
      <c r="H2208" s="165"/>
      <c r="M2208" s="165"/>
      <c r="N2208" s="165"/>
      <c r="AQ2208" s="158"/>
      <c r="AR2208" s="14"/>
      <c r="AS2208" s="2"/>
      <c r="AT2208" s="2"/>
      <c r="AU2208" s="15"/>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row>
    <row r="2209" spans="1:81" s="140" customFormat="1">
      <c r="A2209" s="142"/>
      <c r="B2209" s="217"/>
      <c r="C2209" s="163"/>
      <c r="D2209" s="164"/>
      <c r="H2209" s="165"/>
      <c r="M2209" s="165"/>
      <c r="N2209" s="165"/>
      <c r="AQ2209" s="158"/>
      <c r="AR2209" s="14"/>
      <c r="AS2209" s="2"/>
      <c r="AT2209" s="2"/>
      <c r="AU2209" s="15"/>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row>
    <row r="2210" spans="1:81" s="140" customFormat="1">
      <c r="A2210" s="142"/>
      <c r="B2210" s="217"/>
      <c r="C2210" s="163"/>
      <c r="D2210" s="164"/>
      <c r="H2210" s="165"/>
      <c r="M2210" s="165"/>
      <c r="N2210" s="165"/>
      <c r="AQ2210" s="158"/>
      <c r="AR2210" s="14"/>
      <c r="AS2210" s="2"/>
      <c r="AT2210" s="2"/>
      <c r="AU2210" s="15"/>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row>
    <row r="2211" spans="1:81" s="140" customFormat="1">
      <c r="A2211" s="142"/>
      <c r="B2211" s="217"/>
      <c r="C2211" s="163"/>
      <c r="D2211" s="164"/>
      <c r="H2211" s="165"/>
      <c r="M2211" s="165"/>
      <c r="N2211" s="165"/>
      <c r="AQ2211" s="158"/>
      <c r="AR2211" s="14"/>
      <c r="AS2211" s="2"/>
      <c r="AT2211" s="2"/>
      <c r="AU2211" s="15"/>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row>
    <row r="2212" spans="1:81" s="140" customFormat="1">
      <c r="A2212" s="142"/>
      <c r="B2212" s="217"/>
      <c r="C2212" s="163"/>
      <c r="D2212" s="164"/>
      <c r="H2212" s="165"/>
      <c r="M2212" s="165"/>
      <c r="N2212" s="165"/>
      <c r="AQ2212" s="158"/>
      <c r="AR2212" s="14"/>
      <c r="AS2212" s="2"/>
      <c r="AT2212" s="2"/>
      <c r="AU2212" s="15"/>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row>
    <row r="2213" spans="1:81" s="140" customFormat="1">
      <c r="A2213" s="142"/>
      <c r="B2213" s="217"/>
      <c r="C2213" s="163"/>
      <c r="D2213" s="164"/>
      <c r="H2213" s="165"/>
      <c r="M2213" s="165"/>
      <c r="N2213" s="165"/>
      <c r="AQ2213" s="158"/>
      <c r="AR2213" s="14"/>
      <c r="AS2213" s="2"/>
      <c r="AT2213" s="2"/>
      <c r="AU2213" s="15"/>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row>
    <row r="2214" spans="1:81" s="140" customFormat="1">
      <c r="A2214" s="142"/>
      <c r="B2214" s="217"/>
      <c r="C2214" s="163"/>
      <c r="D2214" s="164"/>
      <c r="H2214" s="165"/>
      <c r="M2214" s="165"/>
      <c r="N2214" s="165"/>
      <c r="AQ2214" s="158"/>
      <c r="AR2214" s="14"/>
      <c r="AS2214" s="2"/>
      <c r="AT2214" s="2"/>
      <c r="AU2214" s="15"/>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row>
    <row r="2215" spans="1:81" s="140" customFormat="1">
      <c r="A2215" s="142"/>
      <c r="B2215" s="217"/>
      <c r="C2215" s="163"/>
      <c r="D2215" s="164"/>
      <c r="H2215" s="165"/>
      <c r="M2215" s="165"/>
      <c r="N2215" s="165"/>
      <c r="AQ2215" s="158"/>
      <c r="AR2215" s="14"/>
      <c r="AS2215" s="2"/>
      <c r="AT2215" s="2"/>
      <c r="AU2215" s="15"/>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row>
    <row r="2216" spans="1:81" s="140" customFormat="1">
      <c r="A2216" s="142"/>
      <c r="B2216" s="217"/>
      <c r="C2216" s="163"/>
      <c r="D2216" s="164"/>
      <c r="H2216" s="165"/>
      <c r="M2216" s="165"/>
      <c r="N2216" s="165"/>
      <c r="AQ2216" s="158"/>
      <c r="AR2216" s="14"/>
      <c r="AS2216" s="2"/>
      <c r="AT2216" s="2"/>
      <c r="AU2216" s="15"/>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row>
    <row r="2217" spans="1:81" s="140" customFormat="1">
      <c r="A2217" s="142"/>
      <c r="B2217" s="217"/>
      <c r="C2217" s="163"/>
      <c r="D2217" s="164"/>
      <c r="H2217" s="165"/>
      <c r="M2217" s="165"/>
      <c r="N2217" s="165"/>
      <c r="AQ2217" s="158"/>
      <c r="AR2217" s="14"/>
      <c r="AS2217" s="2"/>
      <c r="AT2217" s="2"/>
      <c r="AU2217" s="15"/>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row>
    <row r="2218" spans="1:81" s="140" customFormat="1">
      <c r="A2218" s="142"/>
      <c r="B2218" s="217"/>
      <c r="C2218" s="163"/>
      <c r="D2218" s="164"/>
      <c r="H2218" s="165"/>
      <c r="M2218" s="165"/>
      <c r="N2218" s="165"/>
      <c r="AQ2218" s="158"/>
      <c r="AR2218" s="14"/>
      <c r="AS2218" s="2"/>
      <c r="AT2218" s="2"/>
      <c r="AU2218" s="15"/>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row>
    <row r="2219" spans="1:81" s="140" customFormat="1">
      <c r="A2219" s="142"/>
      <c r="B2219" s="217"/>
      <c r="C2219" s="163"/>
      <c r="D2219" s="164"/>
      <c r="H2219" s="165"/>
      <c r="M2219" s="165"/>
      <c r="N2219" s="165"/>
      <c r="AQ2219" s="158"/>
      <c r="AR2219" s="14"/>
      <c r="AS2219" s="2"/>
      <c r="AT2219" s="2"/>
      <c r="AU2219" s="15"/>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row>
    <row r="2220" spans="1:81" s="140" customFormat="1">
      <c r="A2220" s="142"/>
      <c r="B2220" s="217"/>
      <c r="C2220" s="163"/>
      <c r="D2220" s="164"/>
      <c r="H2220" s="165"/>
      <c r="M2220" s="165"/>
      <c r="N2220" s="165"/>
      <c r="AQ2220" s="158"/>
      <c r="AR2220" s="14"/>
      <c r="AS2220" s="2"/>
      <c r="AT2220" s="2"/>
      <c r="AU2220" s="15"/>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row>
    <row r="2221" spans="1:81" s="140" customFormat="1">
      <c r="A2221" s="142"/>
      <c r="B2221" s="217"/>
      <c r="C2221" s="163"/>
      <c r="D2221" s="164"/>
      <c r="H2221" s="165"/>
      <c r="M2221" s="165"/>
      <c r="N2221" s="165"/>
      <c r="AQ2221" s="158"/>
      <c r="AR2221" s="14"/>
      <c r="AS2221" s="2"/>
      <c r="AT2221" s="2"/>
      <c r="AU2221" s="15"/>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row>
    <row r="2222" spans="1:81" s="140" customFormat="1">
      <c r="A2222" s="142"/>
      <c r="B2222" s="217"/>
      <c r="C2222" s="163"/>
      <c r="D2222" s="164"/>
      <c r="H2222" s="165"/>
      <c r="M2222" s="165"/>
      <c r="N2222" s="165"/>
      <c r="AQ2222" s="158"/>
      <c r="AR2222" s="14"/>
      <c r="AS2222" s="2"/>
      <c r="AT2222" s="2"/>
      <c r="AU2222" s="15"/>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row>
    <row r="2223" spans="1:81" s="140" customFormat="1">
      <c r="A2223" s="142"/>
      <c r="B2223" s="217"/>
      <c r="C2223" s="163"/>
      <c r="D2223" s="164"/>
      <c r="H2223" s="165"/>
      <c r="M2223" s="165"/>
      <c r="N2223" s="165"/>
      <c r="AQ2223" s="158"/>
      <c r="AR2223" s="14"/>
      <c r="AS2223" s="2"/>
      <c r="AT2223" s="2"/>
      <c r="AU2223" s="15"/>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row>
    <row r="2224" spans="1:81" s="140" customFormat="1">
      <c r="A2224" s="142"/>
      <c r="B2224" s="217"/>
      <c r="C2224" s="163"/>
      <c r="D2224" s="164"/>
      <c r="H2224" s="165"/>
      <c r="M2224" s="165"/>
      <c r="N2224" s="165"/>
      <c r="AQ2224" s="158"/>
      <c r="AR2224" s="14"/>
      <c r="AS2224" s="2"/>
      <c r="AT2224" s="2"/>
      <c r="AU2224" s="15"/>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row>
    <row r="2225" spans="1:81" s="140" customFormat="1">
      <c r="A2225" s="142"/>
      <c r="B2225" s="217"/>
      <c r="C2225" s="163"/>
      <c r="D2225" s="164"/>
      <c r="H2225" s="165"/>
      <c r="M2225" s="165"/>
      <c r="N2225" s="165"/>
      <c r="AQ2225" s="158"/>
      <c r="AR2225" s="14"/>
      <c r="AS2225" s="2"/>
      <c r="AT2225" s="2"/>
      <c r="AU2225" s="15"/>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row>
    <row r="2226" spans="1:81" s="140" customFormat="1">
      <c r="A2226" s="142"/>
      <c r="B2226" s="217"/>
      <c r="C2226" s="163"/>
      <c r="D2226" s="164"/>
      <c r="H2226" s="165"/>
      <c r="M2226" s="165"/>
      <c r="N2226" s="165"/>
      <c r="AQ2226" s="158"/>
      <c r="AR2226" s="14"/>
      <c r="AS2226" s="2"/>
      <c r="AT2226" s="2"/>
      <c r="AU2226" s="15"/>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row>
    <row r="2227" spans="1:81" s="140" customFormat="1">
      <c r="A2227" s="142"/>
      <c r="B2227" s="217"/>
      <c r="C2227" s="163"/>
      <c r="D2227" s="164"/>
      <c r="H2227" s="165"/>
      <c r="M2227" s="165"/>
      <c r="N2227" s="165"/>
      <c r="AQ2227" s="158"/>
      <c r="AR2227" s="14"/>
      <c r="AS2227" s="2"/>
      <c r="AT2227" s="2"/>
      <c r="AU2227" s="15"/>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row>
    <row r="2228" spans="1:81" s="140" customFormat="1">
      <c r="A2228" s="142"/>
      <c r="B2228" s="217"/>
      <c r="C2228" s="163"/>
      <c r="D2228" s="164"/>
      <c r="H2228" s="165"/>
      <c r="M2228" s="165"/>
      <c r="N2228" s="165"/>
      <c r="AQ2228" s="158"/>
      <c r="AR2228" s="14"/>
      <c r="AS2228" s="2"/>
      <c r="AT2228" s="2"/>
      <c r="AU2228" s="15"/>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row>
    <row r="2229" spans="1:81" s="140" customFormat="1">
      <c r="A2229" s="142"/>
      <c r="B2229" s="217"/>
      <c r="C2229" s="163"/>
      <c r="D2229" s="164"/>
      <c r="H2229" s="165"/>
      <c r="M2229" s="165"/>
      <c r="N2229" s="165"/>
      <c r="AQ2229" s="158"/>
      <c r="AR2229" s="14"/>
      <c r="AS2229" s="2"/>
      <c r="AT2229" s="2"/>
      <c r="AU2229" s="15"/>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row>
    <row r="2230" spans="1:81" s="140" customFormat="1">
      <c r="A2230" s="142"/>
      <c r="B2230" s="217"/>
      <c r="C2230" s="163"/>
      <c r="D2230" s="164"/>
      <c r="H2230" s="165"/>
      <c r="M2230" s="165"/>
      <c r="N2230" s="165"/>
      <c r="AQ2230" s="158"/>
      <c r="AR2230" s="14"/>
      <c r="AS2230" s="2"/>
      <c r="AT2230" s="2"/>
      <c r="AU2230" s="15"/>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row>
    <row r="2231" spans="1:81" s="140" customFormat="1">
      <c r="A2231" s="142"/>
      <c r="B2231" s="217"/>
      <c r="C2231" s="163"/>
      <c r="D2231" s="164"/>
      <c r="H2231" s="165"/>
      <c r="M2231" s="165"/>
      <c r="N2231" s="165"/>
      <c r="AQ2231" s="158"/>
      <c r="AR2231" s="14"/>
      <c r="AS2231" s="2"/>
      <c r="AT2231" s="2"/>
      <c r="AU2231" s="15"/>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row>
    <row r="2232" spans="1:81" s="140" customFormat="1">
      <c r="A2232" s="142"/>
      <c r="B2232" s="217"/>
      <c r="C2232" s="163"/>
      <c r="D2232" s="164"/>
      <c r="H2232" s="165"/>
      <c r="M2232" s="165"/>
      <c r="N2232" s="165"/>
      <c r="AQ2232" s="158"/>
      <c r="AR2232" s="14"/>
      <c r="AS2232" s="2"/>
      <c r="AT2232" s="2"/>
      <c r="AU2232" s="15"/>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row>
    <row r="2233" spans="1:81" s="140" customFormat="1">
      <c r="A2233" s="142"/>
      <c r="B2233" s="217"/>
      <c r="C2233" s="163"/>
      <c r="D2233" s="164"/>
      <c r="H2233" s="165"/>
      <c r="M2233" s="165"/>
      <c r="N2233" s="165"/>
      <c r="AQ2233" s="158"/>
      <c r="AR2233" s="14"/>
      <c r="AS2233" s="2"/>
      <c r="AT2233" s="2"/>
      <c r="AU2233" s="15"/>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row>
    <row r="2234" spans="1:81" s="140" customFormat="1">
      <c r="A2234" s="142"/>
      <c r="B2234" s="217"/>
      <c r="C2234" s="163"/>
      <c r="D2234" s="164"/>
      <c r="H2234" s="165"/>
      <c r="M2234" s="165"/>
      <c r="N2234" s="165"/>
      <c r="AQ2234" s="158"/>
      <c r="AR2234" s="14"/>
      <c r="AS2234" s="2"/>
      <c r="AT2234" s="2"/>
      <c r="AU2234" s="15"/>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row>
    <row r="2235" spans="1:81" s="140" customFormat="1">
      <c r="A2235" s="142"/>
      <c r="B2235" s="217"/>
      <c r="C2235" s="163"/>
      <c r="D2235" s="164"/>
      <c r="H2235" s="165"/>
      <c r="M2235" s="165"/>
      <c r="N2235" s="165"/>
      <c r="AQ2235" s="158"/>
      <c r="AR2235" s="14"/>
      <c r="AS2235" s="2"/>
      <c r="AT2235" s="2"/>
      <c r="AU2235" s="15"/>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row>
    <row r="2236" spans="1:81" s="140" customFormat="1">
      <c r="A2236" s="142"/>
      <c r="B2236" s="217"/>
      <c r="C2236" s="163"/>
      <c r="D2236" s="164"/>
      <c r="H2236" s="165"/>
      <c r="M2236" s="165"/>
      <c r="N2236" s="165"/>
      <c r="AQ2236" s="158"/>
      <c r="AR2236" s="14"/>
      <c r="AS2236" s="2"/>
      <c r="AT2236" s="2"/>
      <c r="AU2236" s="15"/>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row>
    <row r="2237" spans="1:81" s="140" customFormat="1">
      <c r="A2237" s="142"/>
      <c r="B2237" s="217"/>
      <c r="C2237" s="163"/>
      <c r="D2237" s="164"/>
      <c r="H2237" s="165"/>
      <c r="M2237" s="165"/>
      <c r="N2237" s="165"/>
      <c r="AQ2237" s="158"/>
      <c r="AR2237" s="14"/>
      <c r="AS2237" s="2"/>
      <c r="AT2237" s="2"/>
      <c r="AU2237" s="15"/>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row>
    <row r="2238" spans="1:81" s="140" customFormat="1">
      <c r="A2238" s="142"/>
      <c r="B2238" s="217"/>
      <c r="C2238" s="163"/>
      <c r="D2238" s="164"/>
      <c r="H2238" s="165"/>
      <c r="M2238" s="165"/>
      <c r="N2238" s="165"/>
      <c r="AQ2238" s="158"/>
      <c r="AR2238" s="14"/>
      <c r="AS2238" s="2"/>
      <c r="AT2238" s="2"/>
      <c r="AU2238" s="15"/>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row>
    <row r="2239" spans="1:81" s="140" customFormat="1">
      <c r="A2239" s="142"/>
      <c r="B2239" s="217"/>
      <c r="C2239" s="163"/>
      <c r="D2239" s="164"/>
      <c r="H2239" s="165"/>
      <c r="M2239" s="165"/>
      <c r="N2239" s="165"/>
      <c r="AQ2239" s="158"/>
      <c r="AR2239" s="14"/>
      <c r="AS2239" s="2"/>
      <c r="AT2239" s="2"/>
      <c r="AU2239" s="15"/>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row>
    <row r="2240" spans="1:81" s="140" customFormat="1">
      <c r="A2240" s="142"/>
      <c r="B2240" s="217"/>
      <c r="C2240" s="163"/>
      <c r="D2240" s="164"/>
      <c r="H2240" s="165"/>
      <c r="M2240" s="165"/>
      <c r="N2240" s="165"/>
      <c r="AQ2240" s="158"/>
      <c r="AR2240" s="14"/>
      <c r="AS2240" s="2"/>
      <c r="AT2240" s="2"/>
      <c r="AU2240" s="15"/>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row>
    <row r="2241" spans="1:81" s="140" customFormat="1">
      <c r="A2241" s="142"/>
      <c r="B2241" s="217"/>
      <c r="C2241" s="163"/>
      <c r="D2241" s="164"/>
      <c r="H2241" s="165"/>
      <c r="M2241" s="165"/>
      <c r="N2241" s="165"/>
      <c r="AQ2241" s="158"/>
      <c r="AR2241" s="14"/>
      <c r="AS2241" s="2"/>
      <c r="AT2241" s="2"/>
      <c r="AU2241" s="15"/>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row>
    <row r="2242" spans="1:81" s="140" customFormat="1">
      <c r="A2242" s="142"/>
      <c r="B2242" s="217"/>
      <c r="C2242" s="163"/>
      <c r="D2242" s="164"/>
      <c r="H2242" s="165"/>
      <c r="M2242" s="165"/>
      <c r="N2242" s="165"/>
      <c r="AQ2242" s="158"/>
      <c r="AR2242" s="14"/>
      <c r="AS2242" s="2"/>
      <c r="AT2242" s="2"/>
      <c r="AU2242" s="15"/>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row>
    <row r="2243" spans="1:81" s="140" customFormat="1">
      <c r="A2243" s="142"/>
      <c r="B2243" s="217"/>
      <c r="C2243" s="163"/>
      <c r="D2243" s="164"/>
      <c r="H2243" s="165"/>
      <c r="M2243" s="165"/>
      <c r="N2243" s="165"/>
      <c r="AQ2243" s="158"/>
      <c r="AR2243" s="14"/>
      <c r="AS2243" s="2"/>
      <c r="AT2243" s="2"/>
      <c r="AU2243" s="15"/>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row>
    <row r="2244" spans="1:81" s="140" customFormat="1">
      <c r="A2244" s="142"/>
      <c r="B2244" s="217"/>
      <c r="C2244" s="163"/>
      <c r="D2244" s="164"/>
      <c r="H2244" s="165"/>
      <c r="M2244" s="165"/>
      <c r="N2244" s="165"/>
      <c r="AQ2244" s="158"/>
      <c r="AR2244" s="14"/>
      <c r="AS2244" s="2"/>
      <c r="AT2244" s="2"/>
      <c r="AU2244" s="15"/>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row>
    <row r="2245" spans="1:81" s="140" customFormat="1">
      <c r="A2245" s="142"/>
      <c r="B2245" s="217"/>
      <c r="C2245" s="163"/>
      <c r="D2245" s="164"/>
      <c r="H2245" s="165"/>
      <c r="M2245" s="165"/>
      <c r="N2245" s="165"/>
      <c r="AQ2245" s="158"/>
      <c r="AR2245" s="14"/>
      <c r="AS2245" s="2"/>
      <c r="AT2245" s="2"/>
      <c r="AU2245" s="15"/>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row>
    <row r="2246" spans="1:81" s="140" customFormat="1">
      <c r="A2246" s="142"/>
      <c r="B2246" s="217"/>
      <c r="C2246" s="163"/>
      <c r="D2246" s="164"/>
      <c r="H2246" s="165"/>
      <c r="M2246" s="165"/>
      <c r="N2246" s="165"/>
      <c r="AQ2246" s="158"/>
      <c r="AR2246" s="14"/>
      <c r="AS2246" s="2"/>
      <c r="AT2246" s="2"/>
      <c r="AU2246" s="15"/>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row>
    <row r="2247" spans="1:81" s="140" customFormat="1">
      <c r="A2247" s="142"/>
      <c r="B2247" s="217"/>
      <c r="C2247" s="163"/>
      <c r="D2247" s="164"/>
      <c r="H2247" s="165"/>
      <c r="M2247" s="165"/>
      <c r="N2247" s="165"/>
      <c r="AQ2247" s="158"/>
      <c r="AR2247" s="14"/>
      <c r="AS2247" s="2"/>
      <c r="AT2247" s="2"/>
      <c r="AU2247" s="15"/>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row>
    <row r="2248" spans="1:81" s="140" customFormat="1">
      <c r="A2248" s="142"/>
      <c r="B2248" s="217"/>
      <c r="C2248" s="163"/>
      <c r="D2248" s="164"/>
      <c r="H2248" s="165"/>
      <c r="M2248" s="165"/>
      <c r="N2248" s="165"/>
      <c r="AQ2248" s="158"/>
      <c r="AR2248" s="14"/>
      <c r="AS2248" s="2"/>
      <c r="AT2248" s="2"/>
      <c r="AU2248" s="15"/>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row>
    <row r="2249" spans="1:81" s="140" customFormat="1">
      <c r="A2249" s="142"/>
      <c r="B2249" s="217"/>
      <c r="C2249" s="163"/>
      <c r="D2249" s="164"/>
      <c r="H2249" s="165"/>
      <c r="M2249" s="165"/>
      <c r="N2249" s="165"/>
      <c r="AQ2249" s="158"/>
      <c r="AR2249" s="14"/>
      <c r="AS2249" s="2"/>
      <c r="AT2249" s="2"/>
      <c r="AU2249" s="15"/>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row>
    <row r="2250" spans="1:81" s="140" customFormat="1">
      <c r="A2250" s="142"/>
      <c r="B2250" s="217"/>
      <c r="C2250" s="163"/>
      <c r="D2250" s="164"/>
      <c r="H2250" s="165"/>
      <c r="M2250" s="165"/>
      <c r="N2250" s="165"/>
      <c r="AQ2250" s="158"/>
      <c r="AR2250" s="14"/>
      <c r="AS2250" s="2"/>
      <c r="AT2250" s="2"/>
      <c r="AU2250" s="15"/>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row>
    <row r="2251" spans="1:81" s="140" customFormat="1">
      <c r="A2251" s="142"/>
      <c r="B2251" s="217"/>
      <c r="C2251" s="163"/>
      <c r="D2251" s="164"/>
      <c r="H2251" s="165"/>
      <c r="M2251" s="165"/>
      <c r="N2251" s="165"/>
      <c r="AQ2251" s="158"/>
      <c r="AR2251" s="14"/>
      <c r="AS2251" s="2"/>
      <c r="AT2251" s="2"/>
      <c r="AU2251" s="15"/>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row>
    <row r="2252" spans="1:81" s="140" customFormat="1">
      <c r="A2252" s="142"/>
      <c r="B2252" s="217"/>
      <c r="C2252" s="163"/>
      <c r="D2252" s="164"/>
      <c r="H2252" s="165"/>
      <c r="M2252" s="165"/>
      <c r="N2252" s="165"/>
      <c r="AQ2252" s="158"/>
      <c r="AR2252" s="14"/>
      <c r="AS2252" s="2"/>
      <c r="AT2252" s="2"/>
      <c r="AU2252" s="15"/>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row>
    <row r="2253" spans="1:81" s="140" customFormat="1">
      <c r="A2253" s="142"/>
      <c r="B2253" s="217"/>
      <c r="C2253" s="163"/>
      <c r="D2253" s="164"/>
      <c r="H2253" s="165"/>
      <c r="M2253" s="165"/>
      <c r="N2253" s="165"/>
      <c r="AQ2253" s="158"/>
      <c r="AR2253" s="14"/>
      <c r="AS2253" s="2"/>
      <c r="AT2253" s="2"/>
      <c r="AU2253" s="15"/>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row>
    <row r="2254" spans="1:81" s="140" customFormat="1">
      <c r="A2254" s="142"/>
      <c r="B2254" s="217"/>
      <c r="C2254" s="163"/>
      <c r="D2254" s="164"/>
      <c r="H2254" s="165"/>
      <c r="M2254" s="165"/>
      <c r="N2254" s="165"/>
      <c r="AQ2254" s="158"/>
      <c r="AR2254" s="14"/>
      <c r="AS2254" s="2"/>
      <c r="AT2254" s="2"/>
      <c r="AU2254" s="15"/>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row>
    <row r="2255" spans="1:81" s="140" customFormat="1">
      <c r="A2255" s="142"/>
      <c r="B2255" s="217"/>
      <c r="C2255" s="163"/>
      <c r="D2255" s="164"/>
      <c r="H2255" s="165"/>
      <c r="M2255" s="165"/>
      <c r="N2255" s="165"/>
      <c r="AQ2255" s="158"/>
      <c r="AR2255" s="14"/>
      <c r="AS2255" s="2"/>
      <c r="AT2255" s="2"/>
      <c r="AU2255" s="15"/>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row>
    <row r="2256" spans="1:81" s="140" customFormat="1">
      <c r="A2256" s="142"/>
      <c r="B2256" s="217"/>
      <c r="C2256" s="163"/>
      <c r="D2256" s="164"/>
      <c r="H2256" s="165"/>
      <c r="M2256" s="165"/>
      <c r="N2256" s="165"/>
      <c r="AQ2256" s="158"/>
      <c r="AR2256" s="14"/>
      <c r="AS2256" s="2"/>
      <c r="AT2256" s="2"/>
      <c r="AU2256" s="15"/>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row>
    <row r="2257" spans="1:81" s="140" customFormat="1">
      <c r="A2257" s="142"/>
      <c r="B2257" s="217"/>
      <c r="C2257" s="163"/>
      <c r="D2257" s="164"/>
      <c r="H2257" s="165"/>
      <c r="M2257" s="165"/>
      <c r="N2257" s="165"/>
      <c r="AQ2257" s="158"/>
      <c r="AR2257" s="14"/>
      <c r="AS2257" s="2"/>
      <c r="AT2257" s="2"/>
      <c r="AU2257" s="15"/>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row>
    <row r="2258" spans="1:81" s="140" customFormat="1">
      <c r="A2258" s="142"/>
      <c r="B2258" s="217"/>
      <c r="C2258" s="163"/>
      <c r="D2258" s="164"/>
      <c r="H2258" s="165"/>
      <c r="M2258" s="165"/>
      <c r="N2258" s="165"/>
      <c r="AQ2258" s="158"/>
      <c r="AR2258" s="14"/>
      <c r="AS2258" s="2"/>
      <c r="AT2258" s="2"/>
      <c r="AU2258" s="15"/>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row>
    <row r="2259" spans="1:81" s="140" customFormat="1">
      <c r="A2259" s="142"/>
      <c r="B2259" s="217"/>
      <c r="C2259" s="163"/>
      <c r="D2259" s="164"/>
      <c r="H2259" s="165"/>
      <c r="M2259" s="165"/>
      <c r="N2259" s="165"/>
      <c r="AQ2259" s="158"/>
      <c r="AR2259" s="14"/>
      <c r="AS2259" s="2"/>
      <c r="AT2259" s="2"/>
      <c r="AU2259" s="15"/>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row>
    <row r="2260" spans="1:81" s="140" customFormat="1">
      <c r="A2260" s="142"/>
      <c r="B2260" s="217"/>
      <c r="C2260" s="163"/>
      <c r="D2260" s="164"/>
      <c r="H2260" s="165"/>
      <c r="M2260" s="165"/>
      <c r="N2260" s="165"/>
      <c r="AQ2260" s="158"/>
      <c r="AR2260" s="14"/>
      <c r="AS2260" s="2"/>
      <c r="AT2260" s="2"/>
      <c r="AU2260" s="15"/>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row>
    <row r="2261" spans="1:81" s="140" customFormat="1">
      <c r="A2261" s="142"/>
      <c r="B2261" s="217"/>
      <c r="C2261" s="163"/>
      <c r="D2261" s="164"/>
      <c r="H2261" s="165"/>
      <c r="M2261" s="165"/>
      <c r="N2261" s="165"/>
      <c r="AQ2261" s="158"/>
      <c r="AR2261" s="14"/>
      <c r="AS2261" s="2"/>
      <c r="AT2261" s="2"/>
      <c r="AU2261" s="15"/>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row>
    <row r="2262" spans="1:81" s="140" customFormat="1">
      <c r="A2262" s="142"/>
      <c r="B2262" s="217"/>
      <c r="C2262" s="163"/>
      <c r="D2262" s="164"/>
      <c r="H2262" s="165"/>
      <c r="M2262" s="165"/>
      <c r="N2262" s="165"/>
      <c r="AQ2262" s="158"/>
      <c r="AR2262" s="14"/>
      <c r="AS2262" s="2"/>
      <c r="AT2262" s="2"/>
      <c r="AU2262" s="15"/>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row>
    <row r="2263" spans="1:81" s="140" customFormat="1">
      <c r="A2263" s="142"/>
      <c r="B2263" s="217"/>
      <c r="C2263" s="163"/>
      <c r="D2263" s="164"/>
      <c r="H2263" s="165"/>
      <c r="M2263" s="165"/>
      <c r="N2263" s="165"/>
      <c r="AQ2263" s="158"/>
      <c r="AR2263" s="14"/>
      <c r="AS2263" s="2"/>
      <c r="AT2263" s="2"/>
      <c r="AU2263" s="15"/>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row>
    <row r="2264" spans="1:81" s="140" customFormat="1">
      <c r="A2264" s="142"/>
      <c r="B2264" s="217"/>
      <c r="C2264" s="163"/>
      <c r="D2264" s="164"/>
      <c r="H2264" s="165"/>
      <c r="M2264" s="165"/>
      <c r="N2264" s="165"/>
      <c r="AQ2264" s="158"/>
      <c r="AR2264" s="14"/>
      <c r="AS2264" s="2"/>
      <c r="AT2264" s="2"/>
      <c r="AU2264" s="15"/>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row>
    <row r="2265" spans="1:81" s="140" customFormat="1">
      <c r="A2265" s="142"/>
      <c r="B2265" s="217"/>
      <c r="C2265" s="163"/>
      <c r="D2265" s="164"/>
      <c r="H2265" s="165"/>
      <c r="M2265" s="165"/>
      <c r="N2265" s="165"/>
      <c r="AQ2265" s="158"/>
      <c r="AR2265" s="14"/>
      <c r="AS2265" s="2"/>
      <c r="AT2265" s="2"/>
      <c r="AU2265" s="15"/>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row>
    <row r="2266" spans="1:81" s="140" customFormat="1">
      <c r="A2266" s="142"/>
      <c r="B2266" s="217"/>
      <c r="C2266" s="163"/>
      <c r="D2266" s="164"/>
      <c r="H2266" s="165"/>
      <c r="M2266" s="165"/>
      <c r="N2266" s="165"/>
      <c r="AQ2266" s="158"/>
      <c r="AR2266" s="14"/>
      <c r="AS2266" s="2"/>
      <c r="AT2266" s="2"/>
      <c r="AU2266" s="15"/>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row>
    <row r="2267" spans="1:81" s="140" customFormat="1">
      <c r="A2267" s="142"/>
      <c r="B2267" s="217"/>
      <c r="C2267" s="163"/>
      <c r="D2267" s="164"/>
      <c r="H2267" s="165"/>
      <c r="M2267" s="165"/>
      <c r="N2267" s="165"/>
      <c r="AQ2267" s="158"/>
      <c r="AR2267" s="14"/>
      <c r="AS2267" s="2"/>
      <c r="AT2267" s="2"/>
      <c r="AU2267" s="15"/>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row>
    <row r="2268" spans="1:81" s="140" customFormat="1">
      <c r="A2268" s="142"/>
      <c r="B2268" s="217"/>
      <c r="C2268" s="163"/>
      <c r="D2268" s="164"/>
      <c r="H2268" s="165"/>
      <c r="M2268" s="165"/>
      <c r="N2268" s="165"/>
      <c r="AQ2268" s="158"/>
      <c r="AR2268" s="14"/>
      <c r="AS2268" s="2"/>
      <c r="AT2268" s="2"/>
      <c r="AU2268" s="15"/>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row>
    <row r="2269" spans="1:81" s="140" customFormat="1">
      <c r="A2269" s="142"/>
      <c r="B2269" s="217"/>
      <c r="C2269" s="163"/>
      <c r="D2269" s="164"/>
      <c r="H2269" s="165"/>
      <c r="M2269" s="165"/>
      <c r="N2269" s="165"/>
      <c r="AQ2269" s="158"/>
      <c r="AR2269" s="14"/>
      <c r="AS2269" s="2"/>
      <c r="AT2269" s="2"/>
      <c r="AU2269" s="15"/>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row>
    <row r="2270" spans="1:81" s="140" customFormat="1">
      <c r="A2270" s="142"/>
      <c r="B2270" s="217"/>
      <c r="C2270" s="163"/>
      <c r="D2270" s="164"/>
      <c r="H2270" s="165"/>
      <c r="M2270" s="165"/>
      <c r="N2270" s="165"/>
      <c r="AQ2270" s="158"/>
      <c r="AR2270" s="14"/>
      <c r="AS2270" s="2"/>
      <c r="AT2270" s="2"/>
      <c r="AU2270" s="15"/>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row>
    <row r="2271" spans="1:81" s="140" customFormat="1">
      <c r="A2271" s="142"/>
      <c r="B2271" s="217"/>
      <c r="C2271" s="163"/>
      <c r="D2271" s="164"/>
      <c r="H2271" s="165"/>
      <c r="M2271" s="165"/>
      <c r="N2271" s="165"/>
      <c r="AQ2271" s="158"/>
      <c r="AR2271" s="14"/>
      <c r="AS2271" s="2"/>
      <c r="AT2271" s="2"/>
      <c r="AU2271" s="15"/>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row>
    <row r="2272" spans="1:81" s="140" customFormat="1">
      <c r="A2272" s="142"/>
      <c r="B2272" s="217"/>
      <c r="C2272" s="163"/>
      <c r="D2272" s="164"/>
      <c r="H2272" s="165"/>
      <c r="M2272" s="165"/>
      <c r="N2272" s="165"/>
      <c r="AQ2272" s="158"/>
      <c r="AR2272" s="14"/>
      <c r="AS2272" s="2"/>
      <c r="AT2272" s="2"/>
      <c r="AU2272" s="15"/>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row>
    <row r="2273" spans="1:81" s="140" customFormat="1">
      <c r="A2273" s="142"/>
      <c r="B2273" s="217"/>
      <c r="C2273" s="163"/>
      <c r="D2273" s="164"/>
      <c r="H2273" s="165"/>
      <c r="M2273" s="165"/>
      <c r="N2273" s="165"/>
      <c r="AQ2273" s="158"/>
      <c r="AR2273" s="14"/>
      <c r="AS2273" s="2"/>
      <c r="AT2273" s="2"/>
      <c r="AU2273" s="15"/>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row>
    <row r="2274" spans="1:81" s="140" customFormat="1">
      <c r="A2274" s="142"/>
      <c r="B2274" s="217"/>
      <c r="C2274" s="163"/>
      <c r="D2274" s="164"/>
      <c r="H2274" s="165"/>
      <c r="M2274" s="165"/>
      <c r="N2274" s="165"/>
      <c r="AQ2274" s="158"/>
      <c r="AR2274" s="14"/>
      <c r="AS2274" s="2"/>
      <c r="AT2274" s="2"/>
      <c r="AU2274" s="15"/>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row>
    <row r="2275" spans="1:81" s="140" customFormat="1">
      <c r="A2275" s="142"/>
      <c r="B2275" s="217"/>
      <c r="C2275" s="163"/>
      <c r="D2275" s="164"/>
      <c r="H2275" s="165"/>
      <c r="M2275" s="165"/>
      <c r="N2275" s="165"/>
      <c r="AQ2275" s="158"/>
      <c r="AR2275" s="14"/>
      <c r="AS2275" s="2"/>
      <c r="AT2275" s="2"/>
      <c r="AU2275" s="15"/>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row>
    <row r="2276" spans="1:81" s="140" customFormat="1">
      <c r="A2276" s="142"/>
      <c r="B2276" s="217"/>
      <c r="C2276" s="163"/>
      <c r="D2276" s="164"/>
      <c r="H2276" s="165"/>
      <c r="M2276" s="165"/>
      <c r="N2276" s="165"/>
      <c r="AQ2276" s="158"/>
      <c r="AR2276" s="14"/>
      <c r="AS2276" s="2"/>
      <c r="AT2276" s="2"/>
      <c r="AU2276" s="15"/>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row>
    <row r="2277" spans="1:81" s="140" customFormat="1">
      <c r="A2277" s="142"/>
      <c r="B2277" s="217"/>
      <c r="C2277" s="163"/>
      <c r="D2277" s="164"/>
      <c r="H2277" s="165"/>
      <c r="M2277" s="165"/>
      <c r="N2277" s="165"/>
      <c r="AQ2277" s="158"/>
      <c r="AR2277" s="14"/>
      <c r="AS2277" s="2"/>
      <c r="AT2277" s="2"/>
      <c r="AU2277" s="15"/>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row>
    <row r="2278" spans="1:81" s="140" customFormat="1">
      <c r="A2278" s="142"/>
      <c r="B2278" s="217"/>
      <c r="C2278" s="163"/>
      <c r="D2278" s="164"/>
      <c r="H2278" s="165"/>
      <c r="M2278" s="165"/>
      <c r="N2278" s="165"/>
      <c r="AQ2278" s="158"/>
      <c r="AR2278" s="14"/>
      <c r="AS2278" s="2"/>
      <c r="AT2278" s="2"/>
      <c r="AU2278" s="15"/>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row>
    <row r="2279" spans="1:81" s="140" customFormat="1">
      <c r="A2279" s="142"/>
      <c r="B2279" s="217"/>
      <c r="C2279" s="163"/>
      <c r="D2279" s="164"/>
      <c r="H2279" s="165"/>
      <c r="M2279" s="165"/>
      <c r="N2279" s="165"/>
      <c r="AQ2279" s="158"/>
      <c r="AR2279" s="14"/>
      <c r="AS2279" s="2"/>
      <c r="AT2279" s="2"/>
      <c r="AU2279" s="15"/>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row>
    <row r="2280" spans="1:81" s="140" customFormat="1">
      <c r="A2280" s="142"/>
      <c r="B2280" s="217"/>
      <c r="C2280" s="163"/>
      <c r="D2280" s="164"/>
      <c r="H2280" s="165"/>
      <c r="M2280" s="165"/>
      <c r="N2280" s="165"/>
      <c r="AQ2280" s="158"/>
      <c r="AR2280" s="14"/>
      <c r="AS2280" s="2"/>
      <c r="AT2280" s="2"/>
      <c r="AU2280" s="15"/>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row>
    <row r="2281" spans="1:81" s="140" customFormat="1">
      <c r="A2281" s="142"/>
      <c r="B2281" s="217"/>
      <c r="C2281" s="163"/>
      <c r="D2281" s="164"/>
      <c r="H2281" s="165"/>
      <c r="M2281" s="165"/>
      <c r="N2281" s="165"/>
      <c r="AQ2281" s="158"/>
      <c r="AR2281" s="14"/>
      <c r="AS2281" s="2"/>
      <c r="AT2281" s="2"/>
      <c r="AU2281" s="15"/>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row>
    <row r="2282" spans="1:81" s="140" customFormat="1">
      <c r="A2282" s="142"/>
      <c r="B2282" s="217"/>
      <c r="C2282" s="163"/>
      <c r="D2282" s="164"/>
      <c r="H2282" s="165"/>
      <c r="M2282" s="165"/>
      <c r="N2282" s="165"/>
      <c r="AQ2282" s="158"/>
      <c r="AR2282" s="14"/>
      <c r="AS2282" s="2"/>
      <c r="AT2282" s="2"/>
      <c r="AU2282" s="15"/>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row>
    <row r="2283" spans="1:81" s="140" customFormat="1">
      <c r="A2283" s="142"/>
      <c r="B2283" s="217"/>
      <c r="C2283" s="163"/>
      <c r="D2283" s="164"/>
      <c r="H2283" s="165"/>
      <c r="M2283" s="165"/>
      <c r="N2283" s="165"/>
      <c r="AQ2283" s="158"/>
      <c r="AR2283" s="14"/>
      <c r="AS2283" s="2"/>
      <c r="AT2283" s="2"/>
      <c r="AU2283" s="15"/>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row>
    <row r="2284" spans="1:81" s="140" customFormat="1">
      <c r="A2284" s="142"/>
      <c r="B2284" s="217"/>
      <c r="C2284" s="163"/>
      <c r="D2284" s="164"/>
      <c r="H2284" s="165"/>
      <c r="M2284" s="165"/>
      <c r="N2284" s="165"/>
      <c r="AQ2284" s="158"/>
      <c r="AR2284" s="14"/>
      <c r="AS2284" s="2"/>
      <c r="AT2284" s="2"/>
      <c r="AU2284" s="15"/>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row>
    <row r="2285" spans="1:81" s="140" customFormat="1">
      <c r="A2285" s="142"/>
      <c r="B2285" s="217"/>
      <c r="C2285" s="163"/>
      <c r="D2285" s="164"/>
      <c r="H2285" s="165"/>
      <c r="M2285" s="165"/>
      <c r="N2285" s="165"/>
      <c r="AQ2285" s="158"/>
      <c r="AR2285" s="14"/>
      <c r="AS2285" s="2"/>
      <c r="AT2285" s="2"/>
      <c r="AU2285" s="15"/>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row>
    <row r="2286" spans="1:81" s="140" customFormat="1">
      <c r="A2286" s="142"/>
      <c r="B2286" s="217"/>
      <c r="C2286" s="163"/>
      <c r="D2286" s="164"/>
      <c r="H2286" s="165"/>
      <c r="M2286" s="165"/>
      <c r="N2286" s="165"/>
      <c r="AQ2286" s="158"/>
      <c r="AR2286" s="14"/>
      <c r="AS2286" s="2"/>
      <c r="AT2286" s="2"/>
      <c r="AU2286" s="15"/>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row>
    <row r="2287" spans="1:81" s="140" customFormat="1">
      <c r="A2287" s="142"/>
      <c r="B2287" s="217"/>
      <c r="C2287" s="163"/>
      <c r="D2287" s="164"/>
      <c r="H2287" s="165"/>
      <c r="M2287" s="165"/>
      <c r="N2287" s="165"/>
      <c r="AQ2287" s="158"/>
      <c r="AR2287" s="14"/>
      <c r="AS2287" s="2"/>
      <c r="AT2287" s="2"/>
      <c r="AU2287" s="15"/>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row>
    <row r="2288" spans="1:81" s="140" customFormat="1">
      <c r="A2288" s="142"/>
      <c r="B2288" s="217"/>
      <c r="C2288" s="163"/>
      <c r="D2288" s="164"/>
      <c r="H2288" s="165"/>
      <c r="M2288" s="165"/>
      <c r="N2288" s="165"/>
      <c r="AQ2288" s="158"/>
      <c r="AR2288" s="14"/>
      <c r="AS2288" s="2"/>
      <c r="AT2288" s="2"/>
      <c r="AU2288" s="15"/>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row>
    <row r="2289" spans="1:81" s="140" customFormat="1">
      <c r="A2289" s="142"/>
      <c r="B2289" s="217"/>
      <c r="C2289" s="163"/>
      <c r="D2289" s="164"/>
      <c r="H2289" s="165"/>
      <c r="M2289" s="165"/>
      <c r="N2289" s="165"/>
      <c r="AQ2289" s="158"/>
      <c r="AR2289" s="14"/>
      <c r="AS2289" s="2"/>
      <c r="AT2289" s="2"/>
      <c r="AU2289" s="15"/>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row>
    <row r="2290" spans="1:81" s="140" customFormat="1">
      <c r="A2290" s="142"/>
      <c r="B2290" s="217"/>
      <c r="C2290" s="163"/>
      <c r="D2290" s="164"/>
      <c r="H2290" s="165"/>
      <c r="M2290" s="165"/>
      <c r="N2290" s="165"/>
      <c r="AQ2290" s="158"/>
      <c r="AR2290" s="14"/>
      <c r="AS2290" s="2"/>
      <c r="AT2290" s="2"/>
      <c r="AU2290" s="15"/>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row>
    <row r="2291" spans="1:81" s="140" customFormat="1">
      <c r="A2291" s="142"/>
      <c r="B2291" s="217"/>
      <c r="C2291" s="163"/>
      <c r="D2291" s="164"/>
      <c r="H2291" s="165"/>
      <c r="M2291" s="165"/>
      <c r="N2291" s="165"/>
      <c r="AQ2291" s="158"/>
      <c r="AR2291" s="14"/>
      <c r="AS2291" s="2"/>
      <c r="AT2291" s="2"/>
      <c r="AU2291" s="15"/>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row>
    <row r="2292" spans="1:81" s="140" customFormat="1">
      <c r="A2292" s="142"/>
      <c r="B2292" s="217"/>
      <c r="C2292" s="163"/>
      <c r="D2292" s="164"/>
      <c r="H2292" s="165"/>
      <c r="M2292" s="165"/>
      <c r="N2292" s="165"/>
      <c r="AQ2292" s="158"/>
      <c r="AR2292" s="14"/>
      <c r="AS2292" s="2"/>
      <c r="AT2292" s="2"/>
      <c r="AU2292" s="15"/>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row>
    <row r="2293" spans="1:81" s="140" customFormat="1">
      <c r="A2293" s="142"/>
      <c r="B2293" s="217"/>
      <c r="C2293" s="163"/>
      <c r="D2293" s="164"/>
      <c r="H2293" s="165"/>
      <c r="M2293" s="165"/>
      <c r="N2293" s="165"/>
      <c r="AQ2293" s="158"/>
      <c r="AR2293" s="14"/>
      <c r="AS2293" s="2"/>
      <c r="AT2293" s="2"/>
      <c r="AU2293" s="15"/>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row>
    <row r="2294" spans="1:81" s="140" customFormat="1">
      <c r="A2294" s="142"/>
      <c r="B2294" s="217"/>
      <c r="C2294" s="163"/>
      <c r="D2294" s="164"/>
      <c r="H2294" s="165"/>
      <c r="M2294" s="165"/>
      <c r="N2294" s="165"/>
      <c r="AQ2294" s="158"/>
      <c r="AR2294" s="14"/>
      <c r="AS2294" s="2"/>
      <c r="AT2294" s="2"/>
      <c r="AU2294" s="15"/>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row>
    <row r="2295" spans="1:81" s="140" customFormat="1">
      <c r="A2295" s="142"/>
      <c r="B2295" s="217"/>
      <c r="C2295" s="163"/>
      <c r="D2295" s="164"/>
      <c r="H2295" s="165"/>
      <c r="M2295" s="165"/>
      <c r="N2295" s="165"/>
      <c r="AQ2295" s="158"/>
      <c r="AR2295" s="14"/>
      <c r="AS2295" s="2"/>
      <c r="AT2295" s="2"/>
      <c r="AU2295" s="15"/>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row>
    <row r="2296" spans="1:81" s="140" customFormat="1">
      <c r="A2296" s="142"/>
      <c r="B2296" s="217"/>
      <c r="C2296" s="163"/>
      <c r="D2296" s="164"/>
      <c r="H2296" s="165"/>
      <c r="M2296" s="165"/>
      <c r="N2296" s="165"/>
      <c r="AQ2296" s="158"/>
      <c r="AR2296" s="14"/>
      <c r="AS2296" s="2"/>
      <c r="AT2296" s="2"/>
      <c r="AU2296" s="15"/>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row>
    <row r="2297" spans="1:81" s="140" customFormat="1">
      <c r="A2297" s="142"/>
      <c r="B2297" s="217"/>
      <c r="C2297" s="163"/>
      <c r="D2297" s="164"/>
      <c r="H2297" s="165"/>
      <c r="M2297" s="165"/>
      <c r="N2297" s="165"/>
      <c r="AQ2297" s="158"/>
      <c r="AR2297" s="14"/>
      <c r="AS2297" s="2"/>
      <c r="AT2297" s="2"/>
      <c r="AU2297" s="15"/>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row>
    <row r="2298" spans="1:81" s="140" customFormat="1">
      <c r="A2298" s="142"/>
      <c r="B2298" s="217"/>
      <c r="C2298" s="163"/>
      <c r="D2298" s="164"/>
      <c r="H2298" s="165"/>
      <c r="M2298" s="165"/>
      <c r="N2298" s="165"/>
      <c r="AQ2298" s="158"/>
      <c r="AR2298" s="14"/>
      <c r="AS2298" s="2"/>
      <c r="AT2298" s="2"/>
      <c r="AU2298" s="15"/>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row>
    <row r="2299" spans="1:81" s="140" customFormat="1">
      <c r="A2299" s="142"/>
      <c r="B2299" s="217"/>
      <c r="C2299" s="163"/>
      <c r="D2299" s="164"/>
      <c r="H2299" s="165"/>
      <c r="M2299" s="165"/>
      <c r="N2299" s="165"/>
      <c r="AQ2299" s="158"/>
      <c r="AR2299" s="14"/>
      <c r="AS2299" s="2"/>
      <c r="AT2299" s="2"/>
      <c r="AU2299" s="15"/>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row>
    <row r="2300" spans="1:81" s="140" customFormat="1">
      <c r="A2300" s="142"/>
      <c r="B2300" s="217"/>
      <c r="C2300" s="163"/>
      <c r="D2300" s="164"/>
      <c r="H2300" s="165"/>
      <c r="M2300" s="165"/>
      <c r="N2300" s="165"/>
      <c r="AQ2300" s="158"/>
      <c r="AR2300" s="14"/>
      <c r="AS2300" s="2"/>
      <c r="AT2300" s="2"/>
      <c r="AU2300" s="15"/>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row>
    <row r="2301" spans="1:81" s="140" customFormat="1">
      <c r="A2301" s="142"/>
      <c r="B2301" s="217"/>
      <c r="C2301" s="163"/>
      <c r="D2301" s="164"/>
      <c r="H2301" s="165"/>
      <c r="M2301" s="165"/>
      <c r="N2301" s="165"/>
      <c r="AQ2301" s="158"/>
      <c r="AR2301" s="14"/>
      <c r="AS2301" s="2"/>
      <c r="AT2301" s="2"/>
      <c r="AU2301" s="15"/>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row>
    <row r="2302" spans="1:81" s="140" customFormat="1">
      <c r="A2302" s="142"/>
      <c r="B2302" s="217"/>
      <c r="C2302" s="163"/>
      <c r="D2302" s="164"/>
      <c r="H2302" s="165"/>
      <c r="M2302" s="165"/>
      <c r="N2302" s="165"/>
      <c r="AQ2302" s="158"/>
      <c r="AR2302" s="14"/>
      <c r="AS2302" s="2"/>
      <c r="AT2302" s="2"/>
      <c r="AU2302" s="15"/>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row>
    <row r="2303" spans="1:81" s="140" customFormat="1">
      <c r="A2303" s="142"/>
      <c r="B2303" s="217"/>
      <c r="C2303" s="163"/>
      <c r="D2303" s="164"/>
      <c r="H2303" s="165"/>
      <c r="M2303" s="165"/>
      <c r="N2303" s="165"/>
      <c r="AQ2303" s="158"/>
      <c r="AR2303" s="14"/>
      <c r="AS2303" s="2"/>
      <c r="AT2303" s="2"/>
      <c r="AU2303" s="15"/>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row>
    <row r="2304" spans="1:81" s="140" customFormat="1">
      <c r="A2304" s="142"/>
      <c r="B2304" s="217"/>
      <c r="C2304" s="163"/>
      <c r="D2304" s="164"/>
      <c r="H2304" s="165"/>
      <c r="M2304" s="165"/>
      <c r="N2304" s="165"/>
      <c r="AQ2304" s="158"/>
      <c r="AR2304" s="14"/>
      <c r="AS2304" s="2"/>
      <c r="AT2304" s="2"/>
      <c r="AU2304" s="15"/>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row>
    <row r="2305" spans="1:81" s="140" customFormat="1">
      <c r="A2305" s="142"/>
      <c r="B2305" s="217"/>
      <c r="C2305" s="163"/>
      <c r="D2305" s="164"/>
      <c r="H2305" s="165"/>
      <c r="M2305" s="165"/>
      <c r="N2305" s="165"/>
      <c r="AQ2305" s="158"/>
      <c r="AR2305" s="14"/>
      <c r="AS2305" s="2"/>
      <c r="AT2305" s="2"/>
      <c r="AU2305" s="15"/>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row>
    <row r="2306" spans="1:81" s="140" customFormat="1">
      <c r="A2306" s="142"/>
      <c r="B2306" s="217"/>
      <c r="C2306" s="163"/>
      <c r="D2306" s="164"/>
      <c r="H2306" s="165"/>
      <c r="M2306" s="165"/>
      <c r="N2306" s="165"/>
      <c r="AQ2306" s="158"/>
      <c r="AR2306" s="14"/>
      <c r="AS2306" s="2"/>
      <c r="AT2306" s="2"/>
      <c r="AU2306" s="15"/>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row>
    <row r="2307" spans="1:81" s="140" customFormat="1">
      <c r="A2307" s="142"/>
      <c r="B2307" s="217"/>
      <c r="C2307" s="163"/>
      <c r="D2307" s="164"/>
      <c r="H2307" s="165"/>
      <c r="M2307" s="165"/>
      <c r="N2307" s="165"/>
      <c r="AQ2307" s="158"/>
      <c r="AR2307" s="14"/>
      <c r="AS2307" s="2"/>
      <c r="AT2307" s="2"/>
      <c r="AU2307" s="15"/>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row>
    <row r="2308" spans="1:81" s="140" customFormat="1">
      <c r="A2308" s="142"/>
      <c r="B2308" s="217"/>
      <c r="C2308" s="163"/>
      <c r="D2308" s="164"/>
      <c r="H2308" s="165"/>
      <c r="M2308" s="165"/>
      <c r="N2308" s="165"/>
      <c r="AQ2308" s="158"/>
      <c r="AR2308" s="14"/>
      <c r="AS2308" s="2"/>
      <c r="AT2308" s="2"/>
      <c r="AU2308" s="15"/>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row>
    <row r="2309" spans="1:81" s="140" customFormat="1">
      <c r="A2309" s="142"/>
      <c r="B2309" s="217"/>
      <c r="C2309" s="163"/>
      <c r="D2309" s="164"/>
      <c r="H2309" s="165"/>
      <c r="M2309" s="165"/>
      <c r="N2309" s="165"/>
      <c r="AQ2309" s="158"/>
      <c r="AR2309" s="14"/>
      <c r="AS2309" s="2"/>
      <c r="AT2309" s="2"/>
      <c r="AU2309" s="15"/>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row>
    <row r="2310" spans="1:81" s="140" customFormat="1">
      <c r="A2310" s="142"/>
      <c r="B2310" s="217"/>
      <c r="C2310" s="163"/>
      <c r="D2310" s="164"/>
      <c r="H2310" s="165"/>
      <c r="M2310" s="165"/>
      <c r="N2310" s="165"/>
      <c r="AQ2310" s="158"/>
      <c r="AR2310" s="14"/>
      <c r="AS2310" s="2"/>
      <c r="AT2310" s="2"/>
      <c r="AU2310" s="15"/>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row>
    <row r="2311" spans="1:81" s="140" customFormat="1">
      <c r="A2311" s="142"/>
      <c r="B2311" s="217"/>
      <c r="C2311" s="163"/>
      <c r="D2311" s="164"/>
      <c r="H2311" s="165"/>
      <c r="M2311" s="165"/>
      <c r="N2311" s="165"/>
      <c r="AQ2311" s="158"/>
      <c r="AR2311" s="14"/>
      <c r="AS2311" s="2"/>
      <c r="AT2311" s="2"/>
      <c r="AU2311" s="15"/>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row>
    <row r="2312" spans="1:81" s="140" customFormat="1">
      <c r="A2312" s="142"/>
      <c r="B2312" s="217"/>
      <c r="C2312" s="163"/>
      <c r="D2312" s="164"/>
      <c r="H2312" s="165"/>
      <c r="M2312" s="165"/>
      <c r="N2312" s="165"/>
      <c r="AQ2312" s="158"/>
      <c r="AR2312" s="14"/>
      <c r="AS2312" s="2"/>
      <c r="AT2312" s="2"/>
      <c r="AU2312" s="15"/>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row>
    <row r="2313" spans="1:81" s="140" customFormat="1">
      <c r="A2313" s="142"/>
      <c r="B2313" s="217"/>
      <c r="C2313" s="163"/>
      <c r="D2313" s="164"/>
      <c r="H2313" s="165"/>
      <c r="M2313" s="165"/>
      <c r="N2313" s="165"/>
      <c r="AQ2313" s="158"/>
      <c r="AR2313" s="14"/>
      <c r="AS2313" s="2"/>
      <c r="AT2313" s="2"/>
      <c r="AU2313" s="15"/>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row>
    <row r="2314" spans="1:81" s="140" customFormat="1">
      <c r="A2314" s="142"/>
      <c r="B2314" s="217"/>
      <c r="C2314" s="163"/>
      <c r="D2314" s="164"/>
      <c r="H2314" s="165"/>
      <c r="M2314" s="165"/>
      <c r="N2314" s="165"/>
      <c r="AQ2314" s="158"/>
      <c r="AR2314" s="14"/>
      <c r="AS2314" s="2"/>
      <c r="AT2314" s="2"/>
      <c r="AU2314" s="15"/>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row>
    <row r="2315" spans="1:81" s="140" customFormat="1">
      <c r="A2315" s="142"/>
      <c r="B2315" s="217"/>
      <c r="C2315" s="163"/>
      <c r="D2315" s="164"/>
      <c r="H2315" s="165"/>
      <c r="M2315" s="165"/>
      <c r="N2315" s="165"/>
      <c r="AQ2315" s="158"/>
      <c r="AR2315" s="14"/>
      <c r="AS2315" s="2"/>
      <c r="AT2315" s="2"/>
      <c r="AU2315" s="15"/>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row>
    <row r="2316" spans="1:81" s="140" customFormat="1">
      <c r="A2316" s="142"/>
      <c r="B2316" s="217"/>
      <c r="C2316" s="163"/>
      <c r="D2316" s="164"/>
      <c r="H2316" s="165"/>
      <c r="M2316" s="165"/>
      <c r="N2316" s="165"/>
      <c r="AQ2316" s="158"/>
      <c r="AR2316" s="14"/>
      <c r="AS2316" s="2"/>
      <c r="AT2316" s="2"/>
      <c r="AU2316" s="15"/>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row>
    <row r="2317" spans="1:81" s="140" customFormat="1">
      <c r="A2317" s="142"/>
      <c r="B2317" s="217"/>
      <c r="C2317" s="163"/>
      <c r="D2317" s="164"/>
      <c r="H2317" s="165"/>
      <c r="M2317" s="165"/>
      <c r="N2317" s="165"/>
      <c r="AQ2317" s="158"/>
      <c r="AR2317" s="14"/>
      <c r="AS2317" s="2"/>
      <c r="AT2317" s="2"/>
      <c r="AU2317" s="15"/>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row>
    <row r="2318" spans="1:81" s="140" customFormat="1">
      <c r="A2318" s="142"/>
      <c r="B2318" s="217"/>
      <c r="C2318" s="163"/>
      <c r="D2318" s="164"/>
      <c r="H2318" s="165"/>
      <c r="M2318" s="165"/>
      <c r="N2318" s="165"/>
      <c r="AQ2318" s="158"/>
      <c r="AR2318" s="14"/>
      <c r="AS2318" s="2"/>
      <c r="AT2318" s="2"/>
      <c r="AU2318" s="15"/>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row>
    <row r="2319" spans="1:81" s="140" customFormat="1">
      <c r="A2319" s="142"/>
      <c r="B2319" s="217"/>
      <c r="C2319" s="163"/>
      <c r="D2319" s="164"/>
      <c r="H2319" s="165"/>
      <c r="M2319" s="165"/>
      <c r="N2319" s="165"/>
      <c r="AQ2319" s="158"/>
      <c r="AR2319" s="14"/>
      <c r="AS2319" s="2"/>
      <c r="AT2319" s="2"/>
      <c r="AU2319" s="15"/>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row>
    <row r="2320" spans="1:81" s="140" customFormat="1">
      <c r="A2320" s="142"/>
      <c r="B2320" s="217"/>
      <c r="C2320" s="163"/>
      <c r="D2320" s="164"/>
      <c r="H2320" s="165"/>
      <c r="M2320" s="165"/>
      <c r="N2320" s="165"/>
      <c r="AQ2320" s="158"/>
      <c r="AR2320" s="14"/>
      <c r="AS2320" s="2"/>
      <c r="AT2320" s="2"/>
      <c r="AU2320" s="15"/>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row>
    <row r="2321" spans="1:81" s="140" customFormat="1">
      <c r="A2321" s="142"/>
      <c r="B2321" s="217"/>
      <c r="C2321" s="163"/>
      <c r="D2321" s="164"/>
      <c r="H2321" s="165"/>
      <c r="M2321" s="165"/>
      <c r="N2321" s="165"/>
      <c r="AQ2321" s="158"/>
      <c r="AR2321" s="14"/>
      <c r="AS2321" s="2"/>
      <c r="AT2321" s="2"/>
      <c r="AU2321" s="15"/>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row>
    <row r="2322" spans="1:81" s="140" customFormat="1">
      <c r="A2322" s="142"/>
      <c r="B2322" s="217"/>
      <c r="C2322" s="163"/>
      <c r="D2322" s="164"/>
      <c r="H2322" s="165"/>
      <c r="M2322" s="165"/>
      <c r="N2322" s="165"/>
      <c r="AQ2322" s="158"/>
      <c r="AR2322" s="14"/>
      <c r="AS2322" s="2"/>
      <c r="AT2322" s="2"/>
      <c r="AU2322" s="15"/>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row>
    <row r="2323" spans="1:81" s="140" customFormat="1">
      <c r="A2323" s="142"/>
      <c r="B2323" s="217"/>
      <c r="C2323" s="163"/>
      <c r="D2323" s="164"/>
      <c r="H2323" s="165"/>
      <c r="M2323" s="165"/>
      <c r="N2323" s="165"/>
      <c r="AQ2323" s="158"/>
      <c r="AR2323" s="14"/>
      <c r="AS2323" s="2"/>
      <c r="AT2323" s="2"/>
      <c r="AU2323" s="15"/>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row>
    <row r="2324" spans="1:81" s="140" customFormat="1">
      <c r="A2324" s="142"/>
      <c r="B2324" s="217"/>
      <c r="C2324" s="163"/>
      <c r="D2324" s="164"/>
      <c r="H2324" s="165"/>
      <c r="M2324" s="165"/>
      <c r="N2324" s="165"/>
      <c r="AQ2324" s="158"/>
      <c r="AR2324" s="14"/>
      <c r="AS2324" s="2"/>
      <c r="AT2324" s="2"/>
      <c r="AU2324" s="15"/>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row>
    <row r="2325" spans="1:81" s="140" customFormat="1">
      <c r="A2325" s="142"/>
      <c r="B2325" s="217"/>
      <c r="C2325" s="163"/>
      <c r="D2325" s="164"/>
      <c r="H2325" s="165"/>
      <c r="M2325" s="165"/>
      <c r="N2325" s="165"/>
      <c r="AQ2325" s="158"/>
      <c r="AR2325" s="14"/>
      <c r="AS2325" s="2"/>
      <c r="AT2325" s="2"/>
      <c r="AU2325" s="15"/>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row>
    <row r="2326" spans="1:81" s="140" customFormat="1">
      <c r="A2326" s="142"/>
      <c r="B2326" s="217"/>
      <c r="C2326" s="163"/>
      <c r="D2326" s="164"/>
      <c r="H2326" s="165"/>
      <c r="M2326" s="165"/>
      <c r="N2326" s="165"/>
      <c r="AQ2326" s="158"/>
      <c r="AR2326" s="14"/>
      <c r="AS2326" s="2"/>
      <c r="AT2326" s="2"/>
      <c r="AU2326" s="15"/>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row>
    <row r="2327" spans="1:81" s="140" customFormat="1">
      <c r="A2327" s="142"/>
      <c r="B2327" s="217"/>
      <c r="C2327" s="163"/>
      <c r="D2327" s="164"/>
      <c r="H2327" s="165"/>
      <c r="M2327" s="165"/>
      <c r="N2327" s="165"/>
      <c r="AQ2327" s="158"/>
      <c r="AR2327" s="14"/>
      <c r="AS2327" s="2"/>
      <c r="AT2327" s="2"/>
      <c r="AU2327" s="15"/>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row>
    <row r="2328" spans="1:81" s="140" customFormat="1">
      <c r="A2328" s="142"/>
      <c r="B2328" s="217"/>
      <c r="C2328" s="163"/>
      <c r="D2328" s="164"/>
      <c r="H2328" s="165"/>
      <c r="M2328" s="165"/>
      <c r="N2328" s="165"/>
      <c r="AQ2328" s="158"/>
      <c r="AR2328" s="14"/>
      <c r="AS2328" s="2"/>
      <c r="AT2328" s="2"/>
      <c r="AU2328" s="15"/>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row>
    <row r="2329" spans="1:81" s="140" customFormat="1">
      <c r="A2329" s="142"/>
      <c r="B2329" s="217"/>
      <c r="C2329" s="163"/>
      <c r="D2329" s="164"/>
      <c r="H2329" s="165"/>
      <c r="M2329" s="165"/>
      <c r="N2329" s="165"/>
      <c r="AQ2329" s="158"/>
      <c r="AR2329" s="14"/>
      <c r="AS2329" s="2"/>
      <c r="AT2329" s="2"/>
      <c r="AU2329" s="15"/>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row>
    <row r="2330" spans="1:81" s="140" customFormat="1">
      <c r="A2330" s="142"/>
      <c r="B2330" s="217"/>
      <c r="C2330" s="163"/>
      <c r="D2330" s="164"/>
      <c r="H2330" s="165"/>
      <c r="M2330" s="165"/>
      <c r="N2330" s="165"/>
      <c r="AQ2330" s="158"/>
      <c r="AR2330" s="14"/>
      <c r="AS2330" s="2"/>
      <c r="AT2330" s="2"/>
      <c r="AU2330" s="15"/>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row>
    <row r="2331" spans="1:81" s="140" customFormat="1">
      <c r="A2331" s="142"/>
      <c r="B2331" s="217"/>
      <c r="C2331" s="163"/>
      <c r="D2331" s="164"/>
      <c r="H2331" s="165"/>
      <c r="M2331" s="165"/>
      <c r="N2331" s="165"/>
      <c r="AQ2331" s="158"/>
      <c r="AR2331" s="14"/>
      <c r="AS2331" s="2"/>
      <c r="AT2331" s="2"/>
      <c r="AU2331" s="15"/>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row>
    <row r="2332" spans="1:81" s="140" customFormat="1">
      <c r="A2332" s="142"/>
      <c r="B2332" s="217"/>
      <c r="C2332" s="163"/>
      <c r="D2332" s="164"/>
      <c r="H2332" s="165"/>
      <c r="M2332" s="165"/>
      <c r="N2332" s="165"/>
      <c r="AQ2332" s="158"/>
      <c r="AR2332" s="14"/>
      <c r="AS2332" s="2"/>
      <c r="AT2332" s="2"/>
      <c r="AU2332" s="15"/>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row>
    <row r="2333" spans="1:81" s="140" customFormat="1">
      <c r="A2333" s="142"/>
      <c r="B2333" s="217"/>
      <c r="C2333" s="163"/>
      <c r="D2333" s="164"/>
      <c r="H2333" s="165"/>
      <c r="M2333" s="165"/>
      <c r="N2333" s="165"/>
      <c r="AQ2333" s="158"/>
      <c r="AR2333" s="14"/>
      <c r="AS2333" s="2"/>
      <c r="AT2333" s="2"/>
      <c r="AU2333" s="15"/>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row>
    <row r="2334" spans="1:81" s="140" customFormat="1">
      <c r="A2334" s="142"/>
      <c r="B2334" s="217"/>
      <c r="C2334" s="163"/>
      <c r="D2334" s="164"/>
      <c r="H2334" s="165"/>
      <c r="M2334" s="165"/>
      <c r="N2334" s="165"/>
      <c r="AQ2334" s="158"/>
      <c r="AR2334" s="14"/>
      <c r="AS2334" s="2"/>
      <c r="AT2334" s="2"/>
      <c r="AU2334" s="15"/>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row>
    <row r="2335" spans="1:81" s="140" customFormat="1">
      <c r="A2335" s="142"/>
      <c r="B2335" s="217"/>
      <c r="C2335" s="163"/>
      <c r="D2335" s="164"/>
      <c r="H2335" s="165"/>
      <c r="M2335" s="165"/>
      <c r="N2335" s="165"/>
      <c r="AQ2335" s="158"/>
      <c r="AR2335" s="14"/>
      <c r="AS2335" s="2"/>
      <c r="AT2335" s="2"/>
      <c r="AU2335" s="15"/>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row>
    <row r="2336" spans="1:81" s="140" customFormat="1">
      <c r="A2336" s="142"/>
      <c r="B2336" s="217"/>
      <c r="C2336" s="163"/>
      <c r="D2336" s="164"/>
      <c r="H2336" s="165"/>
      <c r="M2336" s="165"/>
      <c r="N2336" s="165"/>
      <c r="AQ2336" s="158"/>
      <c r="AR2336" s="14"/>
      <c r="AS2336" s="2"/>
      <c r="AT2336" s="2"/>
      <c r="AU2336" s="15"/>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row>
    <row r="2337" spans="1:81" s="140" customFormat="1">
      <c r="A2337" s="142"/>
      <c r="B2337" s="217"/>
      <c r="C2337" s="163"/>
      <c r="D2337" s="164"/>
      <c r="H2337" s="165"/>
      <c r="M2337" s="165"/>
      <c r="N2337" s="165"/>
      <c r="AQ2337" s="158"/>
      <c r="AR2337" s="14"/>
      <c r="AS2337" s="2"/>
      <c r="AT2337" s="2"/>
      <c r="AU2337" s="15"/>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row>
    <row r="2338" spans="1:81" s="140" customFormat="1">
      <c r="A2338" s="142"/>
      <c r="B2338" s="217"/>
      <c r="C2338" s="163"/>
      <c r="D2338" s="164"/>
      <c r="H2338" s="165"/>
      <c r="M2338" s="165"/>
      <c r="N2338" s="165"/>
      <c r="AQ2338" s="158"/>
      <c r="AR2338" s="14"/>
      <c r="AS2338" s="2"/>
      <c r="AT2338" s="2"/>
      <c r="AU2338" s="15"/>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row>
    <row r="2339" spans="1:81" s="140" customFormat="1">
      <c r="A2339" s="142"/>
      <c r="B2339" s="217"/>
      <c r="C2339" s="163"/>
      <c r="D2339" s="164"/>
      <c r="H2339" s="165"/>
      <c r="M2339" s="165"/>
      <c r="N2339" s="165"/>
      <c r="AQ2339" s="158"/>
      <c r="AR2339" s="14"/>
      <c r="AS2339" s="2"/>
      <c r="AT2339" s="2"/>
      <c r="AU2339" s="15"/>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row>
    <row r="2340" spans="1:81" s="140" customFormat="1">
      <c r="A2340" s="142"/>
      <c r="B2340" s="217"/>
      <c r="C2340" s="163"/>
      <c r="D2340" s="164"/>
      <c r="H2340" s="165"/>
      <c r="M2340" s="165"/>
      <c r="N2340" s="165"/>
      <c r="AQ2340" s="158"/>
      <c r="AR2340" s="14"/>
      <c r="AS2340" s="2"/>
      <c r="AT2340" s="2"/>
      <c r="AU2340" s="15"/>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row>
    <row r="2341" spans="1:81" s="140" customFormat="1">
      <c r="A2341" s="142"/>
      <c r="B2341" s="217"/>
      <c r="C2341" s="163"/>
      <c r="D2341" s="164"/>
      <c r="H2341" s="165"/>
      <c r="M2341" s="165"/>
      <c r="N2341" s="165"/>
      <c r="AQ2341" s="158"/>
      <c r="AR2341" s="14"/>
      <c r="AS2341" s="2"/>
      <c r="AT2341" s="2"/>
      <c r="AU2341" s="15"/>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row>
    <row r="2342" spans="1:81" s="140" customFormat="1">
      <c r="A2342" s="142"/>
      <c r="B2342" s="217"/>
      <c r="C2342" s="163"/>
      <c r="D2342" s="164"/>
      <c r="H2342" s="165"/>
      <c r="M2342" s="165"/>
      <c r="N2342" s="165"/>
      <c r="AQ2342" s="158"/>
      <c r="AR2342" s="14"/>
      <c r="AS2342" s="2"/>
      <c r="AT2342" s="2"/>
      <c r="AU2342" s="15"/>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row>
    <row r="2343" spans="1:81" s="140" customFormat="1">
      <c r="A2343" s="142"/>
      <c r="B2343" s="217"/>
      <c r="C2343" s="163"/>
      <c r="D2343" s="164"/>
      <c r="H2343" s="165"/>
      <c r="M2343" s="165"/>
      <c r="N2343" s="165"/>
      <c r="AQ2343" s="158"/>
      <c r="AR2343" s="14"/>
      <c r="AS2343" s="2"/>
      <c r="AT2343" s="2"/>
      <c r="AU2343" s="15"/>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row>
    <row r="2344" spans="1:81" s="140" customFormat="1">
      <c r="A2344" s="142"/>
      <c r="B2344" s="217"/>
      <c r="C2344" s="163"/>
      <c r="D2344" s="164"/>
      <c r="H2344" s="165"/>
      <c r="M2344" s="165"/>
      <c r="N2344" s="165"/>
      <c r="AQ2344" s="158"/>
      <c r="AR2344" s="14"/>
      <c r="AS2344" s="2"/>
      <c r="AT2344" s="2"/>
      <c r="AU2344" s="15"/>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row>
    <row r="2345" spans="1:81" s="140" customFormat="1">
      <c r="A2345" s="142"/>
      <c r="B2345" s="217"/>
      <c r="C2345" s="163"/>
      <c r="D2345" s="164"/>
      <c r="H2345" s="165"/>
      <c r="M2345" s="165"/>
      <c r="N2345" s="165"/>
      <c r="AQ2345" s="158"/>
      <c r="AR2345" s="14"/>
      <c r="AS2345" s="2"/>
      <c r="AT2345" s="2"/>
      <c r="AU2345" s="15"/>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row>
    <row r="2346" spans="1:81" s="140" customFormat="1">
      <c r="A2346" s="142"/>
      <c r="B2346" s="217"/>
      <c r="C2346" s="163"/>
      <c r="D2346" s="164"/>
      <c r="H2346" s="165"/>
      <c r="M2346" s="165"/>
      <c r="N2346" s="165"/>
      <c r="AQ2346" s="158"/>
      <c r="AR2346" s="14"/>
      <c r="AS2346" s="2"/>
      <c r="AT2346" s="2"/>
      <c r="AU2346" s="15"/>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row>
    <row r="2347" spans="1:81" s="140" customFormat="1">
      <c r="A2347" s="142"/>
      <c r="B2347" s="217"/>
      <c r="C2347" s="163"/>
      <c r="D2347" s="164"/>
      <c r="H2347" s="165"/>
      <c r="M2347" s="165"/>
      <c r="N2347" s="165"/>
      <c r="AQ2347" s="158"/>
      <c r="AR2347" s="14"/>
      <c r="AS2347" s="2"/>
      <c r="AT2347" s="2"/>
      <c r="AU2347" s="15"/>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row>
    <row r="2348" spans="1:81" s="140" customFormat="1">
      <c r="A2348" s="142"/>
      <c r="B2348" s="217"/>
      <c r="C2348" s="163"/>
      <c r="D2348" s="164"/>
      <c r="H2348" s="165"/>
      <c r="M2348" s="165"/>
      <c r="N2348" s="165"/>
      <c r="AQ2348" s="158"/>
      <c r="AR2348" s="14"/>
      <c r="AS2348" s="2"/>
      <c r="AT2348" s="2"/>
      <c r="AU2348" s="15"/>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row>
    <row r="2349" spans="1:81" s="140" customFormat="1">
      <c r="A2349" s="142"/>
      <c r="B2349" s="217"/>
      <c r="C2349" s="163"/>
      <c r="D2349" s="164"/>
      <c r="H2349" s="165"/>
      <c r="M2349" s="165"/>
      <c r="N2349" s="165"/>
      <c r="AQ2349" s="158"/>
      <c r="AR2349" s="14"/>
      <c r="AS2349" s="2"/>
      <c r="AT2349" s="2"/>
      <c r="AU2349" s="15"/>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row>
    <row r="2350" spans="1:81" s="140" customFormat="1">
      <c r="A2350" s="142"/>
      <c r="B2350" s="217"/>
      <c r="C2350" s="163"/>
      <c r="D2350" s="164"/>
      <c r="H2350" s="165"/>
      <c r="M2350" s="165"/>
      <c r="N2350" s="165"/>
      <c r="AQ2350" s="158"/>
      <c r="AR2350" s="14"/>
      <c r="AS2350" s="2"/>
      <c r="AT2350" s="2"/>
      <c r="AU2350" s="15"/>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row>
    <row r="2351" spans="1:81" s="140" customFormat="1">
      <c r="A2351" s="142"/>
      <c r="B2351" s="217"/>
      <c r="C2351" s="163"/>
      <c r="D2351" s="164"/>
      <c r="H2351" s="165"/>
      <c r="M2351" s="165"/>
      <c r="N2351" s="165"/>
      <c r="AQ2351" s="158"/>
      <c r="AR2351" s="14"/>
      <c r="AS2351" s="2"/>
      <c r="AT2351" s="2"/>
      <c r="AU2351" s="15"/>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row>
    <row r="2352" spans="1:81" s="140" customFormat="1">
      <c r="A2352" s="142"/>
      <c r="B2352" s="217"/>
      <c r="C2352" s="163"/>
      <c r="D2352" s="164"/>
      <c r="H2352" s="165"/>
      <c r="M2352" s="165"/>
      <c r="N2352" s="165"/>
      <c r="AQ2352" s="158"/>
      <c r="AR2352" s="14"/>
      <c r="AS2352" s="2"/>
      <c r="AT2352" s="2"/>
      <c r="AU2352" s="15"/>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row>
    <row r="2353" spans="1:81" s="140" customFormat="1">
      <c r="A2353" s="142"/>
      <c r="B2353" s="217"/>
      <c r="C2353" s="163"/>
      <c r="D2353" s="164"/>
      <c r="H2353" s="165"/>
      <c r="M2353" s="165"/>
      <c r="N2353" s="165"/>
      <c r="AQ2353" s="158"/>
      <c r="AR2353" s="14"/>
      <c r="AS2353" s="2"/>
      <c r="AT2353" s="2"/>
      <c r="AU2353" s="15"/>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row>
    <row r="2354" spans="1:81" s="140" customFormat="1">
      <c r="A2354" s="142"/>
      <c r="B2354" s="217"/>
      <c r="C2354" s="163"/>
      <c r="D2354" s="164"/>
      <c r="H2354" s="165"/>
      <c r="M2354" s="165"/>
      <c r="N2354" s="165"/>
      <c r="AQ2354" s="158"/>
      <c r="AR2354" s="14"/>
      <c r="AS2354" s="2"/>
      <c r="AT2354" s="2"/>
      <c r="AU2354" s="15"/>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row>
    <row r="2355" spans="1:81" s="140" customFormat="1">
      <c r="A2355" s="142"/>
      <c r="B2355" s="217"/>
      <c r="C2355" s="163"/>
      <c r="D2355" s="164"/>
      <c r="H2355" s="165"/>
      <c r="M2355" s="165"/>
      <c r="N2355" s="165"/>
      <c r="AQ2355" s="158"/>
      <c r="AR2355" s="14"/>
      <c r="AS2355" s="2"/>
      <c r="AT2355" s="2"/>
      <c r="AU2355" s="15"/>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row>
    <row r="2356" spans="1:81" s="140" customFormat="1">
      <c r="A2356" s="142"/>
      <c r="B2356" s="217"/>
      <c r="C2356" s="163"/>
      <c r="D2356" s="164"/>
      <c r="H2356" s="165"/>
      <c r="M2356" s="165"/>
      <c r="N2356" s="165"/>
      <c r="AQ2356" s="158"/>
      <c r="AR2356" s="14"/>
      <c r="AS2356" s="2"/>
      <c r="AT2356" s="2"/>
      <c r="AU2356" s="15"/>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row>
    <row r="2357" spans="1:81" s="140" customFormat="1">
      <c r="A2357" s="142"/>
      <c r="B2357" s="217"/>
      <c r="C2357" s="163"/>
      <c r="D2357" s="164"/>
      <c r="H2357" s="165"/>
      <c r="M2357" s="165"/>
      <c r="N2357" s="165"/>
      <c r="AQ2357" s="158"/>
      <c r="AR2357" s="14"/>
      <c r="AS2357" s="2"/>
      <c r="AT2357" s="2"/>
      <c r="AU2357" s="15"/>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row>
    <row r="2358" spans="1:81" s="140" customFormat="1">
      <c r="A2358" s="142"/>
      <c r="B2358" s="217"/>
      <c r="C2358" s="163"/>
      <c r="D2358" s="164"/>
      <c r="H2358" s="165"/>
      <c r="M2358" s="165"/>
      <c r="N2358" s="165"/>
      <c r="AQ2358" s="158"/>
      <c r="AR2358" s="14"/>
      <c r="AS2358" s="2"/>
      <c r="AT2358" s="2"/>
      <c r="AU2358" s="15"/>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row>
    <row r="2359" spans="1:81" s="140" customFormat="1">
      <c r="A2359" s="142"/>
      <c r="B2359" s="217"/>
      <c r="C2359" s="163"/>
      <c r="D2359" s="164"/>
      <c r="H2359" s="165"/>
      <c r="M2359" s="165"/>
      <c r="N2359" s="165"/>
      <c r="AQ2359" s="158"/>
      <c r="AR2359" s="14"/>
      <c r="AS2359" s="2"/>
      <c r="AT2359" s="2"/>
      <c r="AU2359" s="15"/>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row>
    <row r="2360" spans="1:81" s="140" customFormat="1">
      <c r="A2360" s="142"/>
      <c r="B2360" s="217"/>
      <c r="C2360" s="163"/>
      <c r="D2360" s="164"/>
      <c r="H2360" s="165"/>
      <c r="M2360" s="165"/>
      <c r="N2360" s="165"/>
      <c r="AQ2360" s="158"/>
      <c r="AR2360" s="14"/>
      <c r="AS2360" s="2"/>
      <c r="AT2360" s="2"/>
      <c r="AU2360" s="15"/>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row>
    <row r="2361" spans="1:81" s="140" customFormat="1">
      <c r="A2361" s="142"/>
      <c r="B2361" s="217"/>
      <c r="C2361" s="163"/>
      <c r="D2361" s="164"/>
      <c r="H2361" s="165"/>
      <c r="M2361" s="165"/>
      <c r="N2361" s="165"/>
      <c r="AQ2361" s="158"/>
      <c r="AR2361" s="14"/>
      <c r="AS2361" s="2"/>
      <c r="AT2361" s="2"/>
      <c r="AU2361" s="15"/>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row>
    <row r="2362" spans="1:81" s="140" customFormat="1">
      <c r="A2362" s="142"/>
      <c r="B2362" s="217"/>
      <c r="C2362" s="163"/>
      <c r="D2362" s="164"/>
      <c r="H2362" s="165"/>
      <c r="M2362" s="165"/>
      <c r="N2362" s="165"/>
      <c r="AQ2362" s="158"/>
      <c r="AR2362" s="14"/>
      <c r="AS2362" s="2"/>
      <c r="AT2362" s="2"/>
      <c r="AU2362" s="15"/>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row>
    <row r="2363" spans="1:81" s="140" customFormat="1">
      <c r="A2363" s="142"/>
      <c r="B2363" s="217"/>
      <c r="C2363" s="163"/>
      <c r="D2363" s="164"/>
      <c r="H2363" s="165"/>
      <c r="M2363" s="165"/>
      <c r="N2363" s="165"/>
      <c r="AQ2363" s="158"/>
      <c r="AR2363" s="14"/>
      <c r="AS2363" s="2"/>
      <c r="AT2363" s="2"/>
      <c r="AU2363" s="15"/>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row>
    <row r="2364" spans="1:81" s="140" customFormat="1">
      <c r="A2364" s="142"/>
      <c r="B2364" s="217"/>
      <c r="C2364" s="163"/>
      <c r="D2364" s="164"/>
      <c r="H2364" s="165"/>
      <c r="M2364" s="165"/>
      <c r="N2364" s="165"/>
      <c r="AQ2364" s="158"/>
      <c r="AR2364" s="14"/>
      <c r="AS2364" s="2"/>
      <c r="AT2364" s="2"/>
      <c r="AU2364" s="15"/>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row>
    <row r="2365" spans="1:81" s="140" customFormat="1">
      <c r="A2365" s="142"/>
      <c r="B2365" s="217"/>
      <c r="C2365" s="163"/>
      <c r="D2365" s="164"/>
      <c r="H2365" s="165"/>
      <c r="M2365" s="165"/>
      <c r="N2365" s="165"/>
      <c r="AQ2365" s="158"/>
      <c r="AR2365" s="14"/>
      <c r="AS2365" s="2"/>
      <c r="AT2365" s="2"/>
      <c r="AU2365" s="15"/>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row>
    <row r="2366" spans="1:81" s="140" customFormat="1">
      <c r="A2366" s="142"/>
      <c r="B2366" s="217"/>
      <c r="C2366" s="163"/>
      <c r="D2366" s="164"/>
      <c r="H2366" s="165"/>
      <c r="M2366" s="165"/>
      <c r="N2366" s="165"/>
      <c r="AQ2366" s="158"/>
      <c r="AR2366" s="14"/>
      <c r="AS2366" s="2"/>
      <c r="AT2366" s="2"/>
      <c r="AU2366" s="15"/>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row>
    <row r="2367" spans="1:81" s="140" customFormat="1">
      <c r="A2367" s="142"/>
      <c r="B2367" s="217"/>
      <c r="C2367" s="163"/>
      <c r="D2367" s="164"/>
      <c r="H2367" s="165"/>
      <c r="M2367" s="165"/>
      <c r="N2367" s="165"/>
      <c r="AQ2367" s="158"/>
      <c r="AR2367" s="14"/>
      <c r="AS2367" s="2"/>
      <c r="AT2367" s="2"/>
      <c r="AU2367" s="15"/>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row>
    <row r="2368" spans="1:81" s="140" customFormat="1">
      <c r="A2368" s="142"/>
      <c r="B2368" s="217"/>
      <c r="C2368" s="163"/>
      <c r="D2368" s="164"/>
      <c r="H2368" s="165"/>
      <c r="M2368" s="165"/>
      <c r="N2368" s="165"/>
      <c r="AQ2368" s="158"/>
      <c r="AR2368" s="14"/>
      <c r="AS2368" s="2"/>
      <c r="AT2368" s="2"/>
      <c r="AU2368" s="15"/>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row>
    <row r="2369" spans="1:81" s="140" customFormat="1">
      <c r="A2369" s="142"/>
      <c r="B2369" s="217"/>
      <c r="C2369" s="163"/>
      <c r="D2369" s="164"/>
      <c r="H2369" s="165"/>
      <c r="M2369" s="165"/>
      <c r="N2369" s="165"/>
      <c r="AQ2369" s="158"/>
      <c r="AR2369" s="14"/>
      <c r="AS2369" s="2"/>
      <c r="AT2369" s="2"/>
      <c r="AU2369" s="15"/>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row>
    <row r="2370" spans="1:81" s="140" customFormat="1">
      <c r="A2370" s="142"/>
      <c r="B2370" s="217"/>
      <c r="C2370" s="163"/>
      <c r="D2370" s="164"/>
      <c r="H2370" s="165"/>
      <c r="M2370" s="165"/>
      <c r="N2370" s="165"/>
      <c r="AQ2370" s="158"/>
      <c r="AR2370" s="14"/>
      <c r="AS2370" s="2"/>
      <c r="AT2370" s="2"/>
      <c r="AU2370" s="15"/>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row>
    <row r="2371" spans="1:81" s="140" customFormat="1">
      <c r="A2371" s="142"/>
      <c r="B2371" s="217"/>
      <c r="C2371" s="163"/>
      <c r="D2371" s="164"/>
      <c r="H2371" s="165"/>
      <c r="M2371" s="165"/>
      <c r="N2371" s="165"/>
      <c r="AQ2371" s="158"/>
      <c r="AR2371" s="14"/>
      <c r="AS2371" s="2"/>
      <c r="AT2371" s="2"/>
      <c r="AU2371" s="15"/>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row>
    <row r="2372" spans="1:81" s="140" customFormat="1">
      <c r="A2372" s="142"/>
      <c r="B2372" s="217"/>
      <c r="C2372" s="163"/>
      <c r="D2372" s="164"/>
      <c r="H2372" s="165"/>
      <c r="M2372" s="165"/>
      <c r="N2372" s="165"/>
      <c r="AQ2372" s="158"/>
      <c r="AR2372" s="14"/>
      <c r="AS2372" s="2"/>
      <c r="AT2372" s="2"/>
      <c r="AU2372" s="15"/>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row>
    <row r="2373" spans="1:81" s="140" customFormat="1">
      <c r="A2373" s="142"/>
      <c r="B2373" s="217"/>
      <c r="C2373" s="163"/>
      <c r="D2373" s="164"/>
      <c r="H2373" s="165"/>
      <c r="M2373" s="165"/>
      <c r="N2373" s="165"/>
      <c r="AQ2373" s="158"/>
      <c r="AR2373" s="14"/>
      <c r="AS2373" s="2"/>
      <c r="AT2373" s="2"/>
      <c r="AU2373" s="15"/>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row>
    <row r="2374" spans="1:81" s="140" customFormat="1">
      <c r="A2374" s="142"/>
      <c r="B2374" s="217"/>
      <c r="C2374" s="163"/>
      <c r="D2374" s="164"/>
      <c r="H2374" s="165"/>
      <c r="M2374" s="165"/>
      <c r="N2374" s="165"/>
      <c r="AQ2374" s="158"/>
      <c r="AR2374" s="14"/>
      <c r="AS2374" s="2"/>
      <c r="AT2374" s="2"/>
      <c r="AU2374" s="15"/>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row>
    <row r="2375" spans="1:81" s="140" customFormat="1">
      <c r="A2375" s="142"/>
      <c r="B2375" s="217"/>
      <c r="C2375" s="163"/>
      <c r="D2375" s="164"/>
      <c r="H2375" s="165"/>
      <c r="M2375" s="165"/>
      <c r="N2375" s="165"/>
      <c r="AQ2375" s="158"/>
      <c r="AR2375" s="14"/>
      <c r="AS2375" s="2"/>
      <c r="AT2375" s="2"/>
      <c r="AU2375" s="15"/>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row>
    <row r="2376" spans="1:81" s="140" customFormat="1">
      <c r="A2376" s="142"/>
      <c r="B2376" s="217"/>
      <c r="C2376" s="163"/>
      <c r="D2376" s="164"/>
      <c r="H2376" s="165"/>
      <c r="M2376" s="165"/>
      <c r="N2376" s="165"/>
      <c r="AQ2376" s="158"/>
      <c r="AR2376" s="14"/>
      <c r="AS2376" s="2"/>
      <c r="AT2376" s="2"/>
      <c r="AU2376" s="15"/>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row>
    <row r="2377" spans="1:81" s="140" customFormat="1">
      <c r="A2377" s="142"/>
      <c r="B2377" s="217"/>
      <c r="C2377" s="163"/>
      <c r="D2377" s="164"/>
      <c r="H2377" s="165"/>
      <c r="M2377" s="165"/>
      <c r="N2377" s="165"/>
      <c r="AQ2377" s="158"/>
      <c r="AR2377" s="14"/>
      <c r="AS2377" s="2"/>
      <c r="AT2377" s="2"/>
      <c r="AU2377" s="15"/>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row>
    <row r="2378" spans="1:81" s="140" customFormat="1">
      <c r="A2378" s="142"/>
      <c r="B2378" s="217"/>
      <c r="C2378" s="163"/>
      <c r="D2378" s="164"/>
      <c r="H2378" s="165"/>
      <c r="M2378" s="165"/>
      <c r="N2378" s="165"/>
      <c r="AQ2378" s="158"/>
      <c r="AR2378" s="14"/>
      <c r="AS2378" s="2"/>
      <c r="AT2378" s="2"/>
      <c r="AU2378" s="15"/>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row>
    <row r="2379" spans="1:81" s="140" customFormat="1">
      <c r="A2379" s="142"/>
      <c r="B2379" s="217"/>
      <c r="C2379" s="163"/>
      <c r="D2379" s="164"/>
      <c r="H2379" s="165"/>
      <c r="M2379" s="165"/>
      <c r="N2379" s="165"/>
      <c r="AQ2379" s="158"/>
      <c r="AR2379" s="14"/>
      <c r="AS2379" s="2"/>
      <c r="AT2379" s="2"/>
      <c r="AU2379" s="15"/>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row>
    <row r="2380" spans="1:81" s="140" customFormat="1">
      <c r="A2380" s="142"/>
      <c r="B2380" s="217"/>
      <c r="C2380" s="163"/>
      <c r="D2380" s="164"/>
      <c r="H2380" s="165"/>
      <c r="M2380" s="165"/>
      <c r="N2380" s="165"/>
      <c r="AQ2380" s="158"/>
      <c r="AR2380" s="14"/>
      <c r="AS2380" s="2"/>
      <c r="AT2380" s="2"/>
      <c r="AU2380" s="15"/>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row>
    <row r="2381" spans="1:81" s="140" customFormat="1">
      <c r="A2381" s="142"/>
      <c r="B2381" s="217"/>
      <c r="C2381" s="163"/>
      <c r="D2381" s="164"/>
      <c r="H2381" s="165"/>
      <c r="M2381" s="165"/>
      <c r="N2381" s="165"/>
      <c r="AQ2381" s="158"/>
      <c r="AR2381" s="14"/>
      <c r="AS2381" s="2"/>
      <c r="AT2381" s="2"/>
      <c r="AU2381" s="15"/>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row>
    <row r="2382" spans="1:81" s="140" customFormat="1">
      <c r="A2382" s="142"/>
      <c r="B2382" s="217"/>
      <c r="C2382" s="163"/>
      <c r="D2382" s="164"/>
      <c r="H2382" s="165"/>
      <c r="M2382" s="165"/>
      <c r="N2382" s="165"/>
      <c r="AQ2382" s="158"/>
      <c r="AR2382" s="14"/>
      <c r="AS2382" s="2"/>
      <c r="AT2382" s="2"/>
      <c r="AU2382" s="15"/>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row>
    <row r="2383" spans="1:81" s="140" customFormat="1">
      <c r="A2383" s="142"/>
      <c r="B2383" s="217"/>
      <c r="C2383" s="163"/>
      <c r="D2383" s="164"/>
      <c r="H2383" s="165"/>
      <c r="M2383" s="165"/>
      <c r="N2383" s="165"/>
      <c r="AQ2383" s="158"/>
      <c r="AR2383" s="14"/>
      <c r="AS2383" s="2"/>
      <c r="AT2383" s="2"/>
      <c r="AU2383" s="15"/>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row>
    <row r="2384" spans="1:81" s="140" customFormat="1">
      <c r="A2384" s="142"/>
      <c r="B2384" s="217"/>
      <c r="C2384" s="163"/>
      <c r="D2384" s="164"/>
      <c r="H2384" s="165"/>
      <c r="M2384" s="165"/>
      <c r="N2384" s="165"/>
      <c r="AQ2384" s="158"/>
      <c r="AR2384" s="14"/>
      <c r="AS2384" s="2"/>
      <c r="AT2384" s="2"/>
      <c r="AU2384" s="15"/>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row>
    <row r="2385" spans="1:81" s="140" customFormat="1">
      <c r="A2385" s="142"/>
      <c r="B2385" s="217"/>
      <c r="C2385" s="163"/>
      <c r="D2385" s="164"/>
      <c r="H2385" s="165"/>
      <c r="M2385" s="165"/>
      <c r="N2385" s="165"/>
      <c r="AQ2385" s="158"/>
      <c r="AR2385" s="14"/>
      <c r="AS2385" s="2"/>
      <c r="AT2385" s="2"/>
      <c r="AU2385" s="15"/>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row>
    <row r="2386" spans="1:81" s="140" customFormat="1">
      <c r="A2386" s="142"/>
      <c r="B2386" s="217"/>
      <c r="C2386" s="163"/>
      <c r="D2386" s="164"/>
      <c r="H2386" s="165"/>
      <c r="M2386" s="165"/>
      <c r="N2386" s="165"/>
      <c r="AQ2386" s="158"/>
      <c r="AR2386" s="14"/>
      <c r="AS2386" s="2"/>
      <c r="AT2386" s="2"/>
      <c r="AU2386" s="15"/>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row>
    <row r="2387" spans="1:81" s="140" customFormat="1">
      <c r="A2387" s="142"/>
      <c r="B2387" s="217"/>
      <c r="C2387" s="163"/>
      <c r="D2387" s="164"/>
      <c r="H2387" s="165"/>
      <c r="M2387" s="165"/>
      <c r="N2387" s="165"/>
      <c r="AQ2387" s="158"/>
      <c r="AR2387" s="14"/>
      <c r="AS2387" s="2"/>
      <c r="AT2387" s="2"/>
      <c r="AU2387" s="15"/>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row>
    <row r="2388" spans="1:81" s="140" customFormat="1">
      <c r="A2388" s="142"/>
      <c r="B2388" s="217"/>
      <c r="C2388" s="163"/>
      <c r="D2388" s="164"/>
      <c r="H2388" s="165"/>
      <c r="M2388" s="165"/>
      <c r="N2388" s="165"/>
      <c r="AQ2388" s="158"/>
      <c r="AR2388" s="14"/>
      <c r="AS2388" s="2"/>
      <c r="AT2388" s="2"/>
      <c r="AU2388" s="15"/>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row>
    <row r="2389" spans="1:81" s="140" customFormat="1">
      <c r="A2389" s="142"/>
      <c r="B2389" s="217"/>
      <c r="C2389" s="163"/>
      <c r="D2389" s="164"/>
      <c r="H2389" s="165"/>
      <c r="M2389" s="165"/>
      <c r="N2389" s="165"/>
      <c r="AQ2389" s="158"/>
      <c r="AR2389" s="14"/>
      <c r="AS2389" s="2"/>
      <c r="AT2389" s="2"/>
      <c r="AU2389" s="15"/>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row>
    <row r="2390" spans="1:81" s="140" customFormat="1">
      <c r="A2390" s="142"/>
      <c r="B2390" s="217"/>
      <c r="C2390" s="163"/>
      <c r="D2390" s="164"/>
      <c r="H2390" s="165"/>
      <c r="M2390" s="165"/>
      <c r="N2390" s="165"/>
      <c r="AQ2390" s="158"/>
      <c r="AR2390" s="14"/>
      <c r="AS2390" s="2"/>
      <c r="AT2390" s="2"/>
      <c r="AU2390" s="15"/>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row>
    <row r="2391" spans="1:81" s="140" customFormat="1">
      <c r="A2391" s="142"/>
      <c r="B2391" s="217"/>
      <c r="C2391" s="163"/>
      <c r="D2391" s="164"/>
      <c r="H2391" s="165"/>
      <c r="M2391" s="165"/>
      <c r="N2391" s="165"/>
      <c r="AQ2391" s="158"/>
      <c r="AR2391" s="14"/>
      <c r="AS2391" s="2"/>
      <c r="AT2391" s="2"/>
      <c r="AU2391" s="15"/>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row>
    <row r="2392" spans="1:81" s="140" customFormat="1">
      <c r="A2392" s="142"/>
      <c r="B2392" s="217"/>
      <c r="C2392" s="163"/>
      <c r="D2392" s="164"/>
      <c r="H2392" s="165"/>
      <c r="M2392" s="165"/>
      <c r="N2392" s="165"/>
      <c r="AQ2392" s="158"/>
      <c r="AR2392" s="14"/>
      <c r="AS2392" s="2"/>
      <c r="AT2392" s="2"/>
      <c r="AU2392" s="15"/>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row>
    <row r="2393" spans="1:81" s="140" customFormat="1">
      <c r="A2393" s="142"/>
      <c r="B2393" s="217"/>
      <c r="C2393" s="163"/>
      <c r="D2393" s="164"/>
      <c r="H2393" s="165"/>
      <c r="M2393" s="165"/>
      <c r="N2393" s="165"/>
      <c r="AQ2393" s="158"/>
      <c r="AR2393" s="14"/>
      <c r="AS2393" s="2"/>
      <c r="AT2393" s="2"/>
      <c r="AU2393" s="15"/>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row>
    <row r="2394" spans="1:81" s="140" customFormat="1">
      <c r="A2394" s="142"/>
      <c r="B2394" s="217"/>
      <c r="C2394" s="163"/>
      <c r="D2394" s="164"/>
      <c r="H2394" s="165"/>
      <c r="M2394" s="165"/>
      <c r="N2394" s="165"/>
      <c r="AQ2394" s="158"/>
      <c r="AR2394" s="14"/>
      <c r="AS2394" s="2"/>
      <c r="AT2394" s="2"/>
      <c r="AU2394" s="15"/>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row>
    <row r="2395" spans="1:81" s="140" customFormat="1">
      <c r="A2395" s="142"/>
      <c r="B2395" s="217"/>
      <c r="C2395" s="163"/>
      <c r="D2395" s="164"/>
      <c r="H2395" s="165"/>
      <c r="M2395" s="165"/>
      <c r="N2395" s="165"/>
      <c r="AQ2395" s="158"/>
      <c r="AR2395" s="14"/>
      <c r="AS2395" s="2"/>
      <c r="AT2395" s="2"/>
      <c r="AU2395" s="15"/>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row>
    <row r="2396" spans="1:81" s="140" customFormat="1">
      <c r="A2396" s="142"/>
      <c r="B2396" s="217"/>
      <c r="C2396" s="163"/>
      <c r="D2396" s="164"/>
      <c r="H2396" s="165"/>
      <c r="M2396" s="165"/>
      <c r="N2396" s="165"/>
      <c r="AQ2396" s="158"/>
      <c r="AR2396" s="14"/>
      <c r="AS2396" s="2"/>
      <c r="AT2396" s="2"/>
      <c r="AU2396" s="15"/>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row>
    <row r="2397" spans="1:81" s="140" customFormat="1">
      <c r="A2397" s="142"/>
      <c r="B2397" s="217"/>
      <c r="C2397" s="163"/>
      <c r="D2397" s="164"/>
      <c r="H2397" s="165"/>
      <c r="M2397" s="165"/>
      <c r="N2397" s="165"/>
      <c r="AQ2397" s="158"/>
      <c r="AR2397" s="14"/>
      <c r="AS2397" s="2"/>
      <c r="AT2397" s="2"/>
      <c r="AU2397" s="15"/>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row>
    <row r="2398" spans="1:81" s="140" customFormat="1">
      <c r="A2398" s="142"/>
      <c r="B2398" s="217"/>
      <c r="C2398" s="163"/>
      <c r="D2398" s="164"/>
      <c r="H2398" s="165"/>
      <c r="M2398" s="165"/>
      <c r="N2398" s="165"/>
      <c r="AQ2398" s="158"/>
      <c r="AR2398" s="14"/>
      <c r="AS2398" s="2"/>
      <c r="AT2398" s="2"/>
      <c r="AU2398" s="15"/>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row>
    <row r="2399" spans="1:81" s="140" customFormat="1">
      <c r="A2399" s="142"/>
      <c r="B2399" s="217"/>
      <c r="C2399" s="163"/>
      <c r="D2399" s="164"/>
      <c r="H2399" s="165"/>
      <c r="M2399" s="165"/>
      <c r="N2399" s="165"/>
      <c r="AQ2399" s="158"/>
      <c r="AR2399" s="14"/>
      <c r="AS2399" s="2"/>
      <c r="AT2399" s="2"/>
      <c r="AU2399" s="15"/>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row>
    <row r="2400" spans="1:81" s="140" customFormat="1">
      <c r="A2400" s="142"/>
      <c r="B2400" s="217"/>
      <c r="C2400" s="163"/>
      <c r="D2400" s="164"/>
      <c r="H2400" s="165"/>
      <c r="M2400" s="165"/>
      <c r="N2400" s="165"/>
      <c r="AQ2400" s="158"/>
      <c r="AR2400" s="14"/>
      <c r="AS2400" s="2"/>
      <c r="AT2400" s="2"/>
      <c r="AU2400" s="15"/>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row>
    <row r="2401" spans="1:81" s="140" customFormat="1">
      <c r="A2401" s="142"/>
      <c r="B2401" s="217"/>
      <c r="C2401" s="163"/>
      <c r="D2401" s="164"/>
      <c r="H2401" s="165"/>
      <c r="M2401" s="165"/>
      <c r="N2401" s="165"/>
      <c r="AQ2401" s="158"/>
      <c r="AR2401" s="14"/>
      <c r="AS2401" s="2"/>
      <c r="AT2401" s="2"/>
      <c r="AU2401" s="15"/>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row>
    <row r="2402" spans="1:81" s="140" customFormat="1">
      <c r="A2402" s="142"/>
      <c r="B2402" s="217"/>
      <c r="C2402" s="163"/>
      <c r="D2402" s="164"/>
      <c r="H2402" s="165"/>
      <c r="M2402" s="165"/>
      <c r="N2402" s="165"/>
      <c r="AQ2402" s="158"/>
      <c r="AR2402" s="14"/>
      <c r="AS2402" s="2"/>
      <c r="AT2402" s="2"/>
      <c r="AU2402" s="15"/>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row>
    <row r="2403" spans="1:81" s="140" customFormat="1">
      <c r="A2403" s="142"/>
      <c r="B2403" s="217"/>
      <c r="C2403" s="163"/>
      <c r="D2403" s="164"/>
      <c r="H2403" s="165"/>
      <c r="M2403" s="165"/>
      <c r="N2403" s="165"/>
      <c r="AQ2403" s="158"/>
      <c r="AR2403" s="14"/>
      <c r="AS2403" s="2"/>
      <c r="AT2403" s="2"/>
      <c r="AU2403" s="15"/>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row>
    <row r="2404" spans="1:81" s="140" customFormat="1">
      <c r="A2404" s="142"/>
      <c r="B2404" s="217"/>
      <c r="C2404" s="163"/>
      <c r="D2404" s="164"/>
      <c r="H2404" s="165"/>
      <c r="M2404" s="165"/>
      <c r="N2404" s="165"/>
      <c r="AQ2404" s="158"/>
      <c r="AR2404" s="14"/>
      <c r="AS2404" s="2"/>
      <c r="AT2404" s="2"/>
      <c r="AU2404" s="15"/>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row>
    <row r="2405" spans="1:81" s="140" customFormat="1">
      <c r="A2405" s="142"/>
      <c r="B2405" s="217"/>
      <c r="C2405" s="163"/>
      <c r="D2405" s="164"/>
      <c r="H2405" s="165"/>
      <c r="M2405" s="165"/>
      <c r="N2405" s="165"/>
      <c r="AQ2405" s="158"/>
      <c r="AR2405" s="14"/>
      <c r="AS2405" s="2"/>
      <c r="AT2405" s="2"/>
      <c r="AU2405" s="15"/>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row>
    <row r="2406" spans="1:81" s="140" customFormat="1">
      <c r="A2406" s="142"/>
      <c r="B2406" s="217"/>
      <c r="C2406" s="163"/>
      <c r="D2406" s="164"/>
      <c r="H2406" s="165"/>
      <c r="M2406" s="165"/>
      <c r="N2406" s="165"/>
      <c r="AQ2406" s="158"/>
      <c r="AR2406" s="14"/>
      <c r="AS2406" s="2"/>
      <c r="AT2406" s="2"/>
      <c r="AU2406" s="15"/>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row>
    <row r="2407" spans="1:81" s="140" customFormat="1">
      <c r="A2407" s="142"/>
      <c r="B2407" s="217"/>
      <c r="C2407" s="163"/>
      <c r="D2407" s="164"/>
      <c r="H2407" s="165"/>
      <c r="M2407" s="165"/>
      <c r="N2407" s="165"/>
      <c r="AQ2407" s="158"/>
      <c r="AR2407" s="14"/>
      <c r="AS2407" s="2"/>
      <c r="AT2407" s="2"/>
      <c r="AU2407" s="15"/>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row>
    <row r="2408" spans="1:81" s="140" customFormat="1">
      <c r="A2408" s="142"/>
      <c r="B2408" s="217"/>
      <c r="C2408" s="163"/>
      <c r="D2408" s="164"/>
      <c r="H2408" s="165"/>
      <c r="M2408" s="165"/>
      <c r="N2408" s="165"/>
      <c r="AQ2408" s="158"/>
      <c r="AR2408" s="14"/>
      <c r="AS2408" s="2"/>
      <c r="AT2408" s="2"/>
      <c r="AU2408" s="15"/>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row>
    <row r="2409" spans="1:81" s="140" customFormat="1">
      <c r="A2409" s="142"/>
      <c r="B2409" s="217"/>
      <c r="C2409" s="163"/>
      <c r="D2409" s="164"/>
      <c r="H2409" s="165"/>
      <c r="M2409" s="165"/>
      <c r="N2409" s="165"/>
      <c r="AQ2409" s="158"/>
      <c r="AR2409" s="14"/>
      <c r="AS2409" s="2"/>
      <c r="AT2409" s="2"/>
      <c r="AU2409" s="15"/>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row>
    <row r="2410" spans="1:81" s="140" customFormat="1">
      <c r="A2410" s="142"/>
      <c r="B2410" s="217"/>
      <c r="C2410" s="163"/>
      <c r="D2410" s="164"/>
      <c r="H2410" s="165"/>
      <c r="M2410" s="165"/>
      <c r="N2410" s="165"/>
      <c r="AQ2410" s="158"/>
      <c r="AR2410" s="14"/>
      <c r="AS2410" s="2"/>
      <c r="AT2410" s="2"/>
      <c r="AU2410" s="15"/>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row>
    <row r="2411" spans="1:81" s="140" customFormat="1">
      <c r="A2411" s="142"/>
      <c r="B2411" s="217"/>
      <c r="C2411" s="163"/>
      <c r="D2411" s="164"/>
      <c r="H2411" s="165"/>
      <c r="M2411" s="165"/>
      <c r="N2411" s="165"/>
      <c r="AQ2411" s="158"/>
      <c r="AR2411" s="14"/>
      <c r="AS2411" s="2"/>
      <c r="AT2411" s="2"/>
      <c r="AU2411" s="15"/>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row>
    <row r="2412" spans="1:81" s="140" customFormat="1">
      <c r="A2412" s="142"/>
      <c r="B2412" s="217"/>
      <c r="C2412" s="163"/>
      <c r="D2412" s="164"/>
      <c r="H2412" s="165"/>
      <c r="M2412" s="165"/>
      <c r="N2412" s="165"/>
      <c r="AQ2412" s="158"/>
      <c r="AR2412" s="14"/>
      <c r="AS2412" s="2"/>
      <c r="AT2412" s="2"/>
      <c r="AU2412" s="15"/>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row>
    <row r="2413" spans="1:81" s="140" customFormat="1">
      <c r="A2413" s="142"/>
      <c r="B2413" s="217"/>
      <c r="C2413" s="163"/>
      <c r="D2413" s="164"/>
      <c r="H2413" s="165"/>
      <c r="M2413" s="165"/>
      <c r="N2413" s="165"/>
      <c r="AQ2413" s="158"/>
      <c r="AR2413" s="14"/>
      <c r="AS2413" s="2"/>
      <c r="AT2413" s="2"/>
      <c r="AU2413" s="15"/>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row>
    <row r="2414" spans="1:81" s="140" customFormat="1">
      <c r="A2414" s="142"/>
      <c r="B2414" s="217"/>
      <c r="C2414" s="163"/>
      <c r="D2414" s="164"/>
      <c r="H2414" s="165"/>
      <c r="M2414" s="165"/>
      <c r="N2414" s="165"/>
      <c r="AQ2414" s="158"/>
      <c r="AR2414" s="14"/>
      <c r="AS2414" s="2"/>
      <c r="AT2414" s="2"/>
      <c r="AU2414" s="15"/>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row>
    <row r="2415" spans="1:81" s="140" customFormat="1">
      <c r="A2415" s="142"/>
      <c r="B2415" s="217"/>
      <c r="C2415" s="163"/>
      <c r="D2415" s="164"/>
      <c r="H2415" s="165"/>
      <c r="M2415" s="165"/>
      <c r="N2415" s="165"/>
      <c r="AQ2415" s="158"/>
      <c r="AR2415" s="14"/>
      <c r="AS2415" s="2"/>
      <c r="AT2415" s="2"/>
      <c r="AU2415" s="15"/>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row>
    <row r="2416" spans="1:81" s="140" customFormat="1">
      <c r="A2416" s="142"/>
      <c r="B2416" s="217"/>
      <c r="C2416" s="163"/>
      <c r="D2416" s="164"/>
      <c r="H2416" s="165"/>
      <c r="M2416" s="165"/>
      <c r="N2416" s="165"/>
      <c r="AQ2416" s="158"/>
      <c r="AR2416" s="14"/>
      <c r="AS2416" s="2"/>
      <c r="AT2416" s="2"/>
      <c r="AU2416" s="15"/>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row>
    <row r="2417" spans="1:81" s="140" customFormat="1">
      <c r="A2417" s="142"/>
      <c r="B2417" s="217"/>
      <c r="C2417" s="163"/>
      <c r="D2417" s="164"/>
      <c r="H2417" s="165"/>
      <c r="M2417" s="165"/>
      <c r="N2417" s="165"/>
      <c r="AQ2417" s="158"/>
      <c r="AR2417" s="14"/>
      <c r="AS2417" s="2"/>
      <c r="AT2417" s="2"/>
      <c r="AU2417" s="15"/>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row>
    <row r="2418" spans="1:81" s="140" customFormat="1">
      <c r="A2418" s="142"/>
      <c r="B2418" s="217"/>
      <c r="C2418" s="163"/>
      <c r="D2418" s="164"/>
      <c r="H2418" s="165"/>
      <c r="M2418" s="165"/>
      <c r="N2418" s="165"/>
      <c r="AQ2418" s="158"/>
      <c r="AR2418" s="14"/>
      <c r="AS2418" s="2"/>
      <c r="AT2418" s="2"/>
      <c r="AU2418" s="15"/>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row>
    <row r="2419" spans="1:81" s="140" customFormat="1">
      <c r="A2419" s="142"/>
      <c r="B2419" s="217"/>
      <c r="C2419" s="163"/>
      <c r="D2419" s="164"/>
      <c r="H2419" s="165"/>
      <c r="M2419" s="165"/>
      <c r="N2419" s="165"/>
      <c r="AQ2419" s="158"/>
      <c r="AR2419" s="14"/>
      <c r="AS2419" s="2"/>
      <c r="AT2419" s="2"/>
      <c r="AU2419" s="15"/>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row>
    <row r="2420" spans="1:81" s="140" customFormat="1">
      <c r="A2420" s="142"/>
      <c r="B2420" s="217"/>
      <c r="C2420" s="163"/>
      <c r="D2420" s="164"/>
      <c r="H2420" s="165"/>
      <c r="M2420" s="165"/>
      <c r="N2420" s="165"/>
      <c r="AQ2420" s="158"/>
      <c r="AR2420" s="14"/>
      <c r="AS2420" s="2"/>
      <c r="AT2420" s="2"/>
      <c r="AU2420" s="15"/>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row>
    <row r="2421" spans="1:81" s="140" customFormat="1">
      <c r="A2421" s="142"/>
      <c r="B2421" s="217"/>
      <c r="C2421" s="163"/>
      <c r="D2421" s="164"/>
      <c r="H2421" s="165"/>
      <c r="M2421" s="165"/>
      <c r="N2421" s="165"/>
      <c r="AQ2421" s="158"/>
      <c r="AR2421" s="14"/>
      <c r="AS2421" s="2"/>
      <c r="AT2421" s="2"/>
      <c r="AU2421" s="15"/>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row>
    <row r="2422" spans="1:81" s="140" customFormat="1">
      <c r="A2422" s="142"/>
      <c r="B2422" s="217"/>
      <c r="C2422" s="163"/>
      <c r="D2422" s="164"/>
      <c r="H2422" s="165"/>
      <c r="M2422" s="165"/>
      <c r="N2422" s="165"/>
      <c r="AQ2422" s="158"/>
      <c r="AR2422" s="14"/>
      <c r="AS2422" s="2"/>
      <c r="AT2422" s="2"/>
      <c r="AU2422" s="15"/>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row>
    <row r="2423" spans="1:81" s="140" customFormat="1">
      <c r="A2423" s="142"/>
      <c r="B2423" s="217"/>
      <c r="C2423" s="163"/>
      <c r="D2423" s="164"/>
      <c r="H2423" s="165"/>
      <c r="M2423" s="165"/>
      <c r="N2423" s="165"/>
      <c r="AQ2423" s="158"/>
      <c r="AR2423" s="14"/>
      <c r="AS2423" s="2"/>
      <c r="AT2423" s="2"/>
      <c r="AU2423" s="15"/>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row>
    <row r="2424" spans="1:81" s="140" customFormat="1">
      <c r="A2424" s="142"/>
      <c r="B2424" s="217"/>
      <c r="C2424" s="163"/>
      <c r="D2424" s="164"/>
      <c r="H2424" s="165"/>
      <c r="M2424" s="165"/>
      <c r="N2424" s="165"/>
      <c r="AQ2424" s="158"/>
      <c r="AR2424" s="14"/>
      <c r="AS2424" s="2"/>
      <c r="AT2424" s="2"/>
      <c r="AU2424" s="15"/>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row>
    <row r="2425" spans="1:81" s="140" customFormat="1">
      <c r="A2425" s="142"/>
      <c r="B2425" s="217"/>
      <c r="C2425" s="163"/>
      <c r="D2425" s="164"/>
      <c r="H2425" s="165"/>
      <c r="M2425" s="165"/>
      <c r="N2425" s="165"/>
      <c r="AQ2425" s="158"/>
      <c r="AR2425" s="14"/>
      <c r="AS2425" s="2"/>
      <c r="AT2425" s="2"/>
      <c r="AU2425" s="15"/>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row>
    <row r="2426" spans="1:81" s="140" customFormat="1">
      <c r="A2426" s="142"/>
      <c r="B2426" s="217"/>
      <c r="C2426" s="163"/>
      <c r="D2426" s="164"/>
      <c r="H2426" s="165"/>
      <c r="M2426" s="165"/>
      <c r="N2426" s="165"/>
      <c r="AQ2426" s="158"/>
      <c r="AR2426" s="14"/>
      <c r="AS2426" s="2"/>
      <c r="AT2426" s="2"/>
      <c r="AU2426" s="15"/>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row>
    <row r="2427" spans="1:81" s="140" customFormat="1">
      <c r="A2427" s="142"/>
      <c r="B2427" s="217"/>
      <c r="C2427" s="163"/>
      <c r="D2427" s="164"/>
      <c r="H2427" s="165"/>
      <c r="M2427" s="165"/>
      <c r="N2427" s="165"/>
      <c r="AQ2427" s="158"/>
      <c r="AR2427" s="14"/>
      <c r="AS2427" s="2"/>
      <c r="AT2427" s="2"/>
      <c r="AU2427" s="15"/>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row>
    <row r="2428" spans="1:81" s="140" customFormat="1">
      <c r="A2428" s="142"/>
      <c r="B2428" s="217"/>
      <c r="C2428" s="163"/>
      <c r="D2428" s="164"/>
      <c r="H2428" s="165"/>
      <c r="M2428" s="165"/>
      <c r="N2428" s="165"/>
      <c r="AQ2428" s="158"/>
      <c r="AR2428" s="14"/>
      <c r="AS2428" s="2"/>
      <c r="AT2428" s="2"/>
      <c r="AU2428" s="15"/>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row>
    <row r="2429" spans="1:81" s="140" customFormat="1">
      <c r="A2429" s="142"/>
      <c r="B2429" s="217"/>
      <c r="C2429" s="163"/>
      <c r="D2429" s="164"/>
      <c r="H2429" s="165"/>
      <c r="M2429" s="165"/>
      <c r="N2429" s="165"/>
      <c r="AQ2429" s="158"/>
      <c r="AR2429" s="14"/>
      <c r="AS2429" s="2"/>
      <c r="AT2429" s="2"/>
      <c r="AU2429" s="15"/>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row>
    <row r="2430" spans="1:81" s="140" customFormat="1">
      <c r="A2430" s="142"/>
      <c r="B2430" s="217"/>
      <c r="C2430" s="163"/>
      <c r="D2430" s="164"/>
      <c r="H2430" s="165"/>
      <c r="M2430" s="165"/>
      <c r="N2430" s="165"/>
      <c r="AQ2430" s="158"/>
      <c r="AR2430" s="14"/>
      <c r="AS2430" s="2"/>
      <c r="AT2430" s="2"/>
      <c r="AU2430" s="15"/>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row>
    <row r="2431" spans="1:81" s="140" customFormat="1">
      <c r="A2431" s="142"/>
      <c r="B2431" s="217"/>
      <c r="C2431" s="163"/>
      <c r="D2431" s="164"/>
      <c r="H2431" s="165"/>
      <c r="M2431" s="165"/>
      <c r="N2431" s="165"/>
      <c r="AQ2431" s="158"/>
      <c r="AR2431" s="14"/>
      <c r="AS2431" s="2"/>
      <c r="AT2431" s="2"/>
      <c r="AU2431" s="15"/>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row>
    <row r="2432" spans="1:81" s="140" customFormat="1">
      <c r="A2432" s="142"/>
      <c r="B2432" s="217"/>
      <c r="C2432" s="163"/>
      <c r="D2432" s="164"/>
      <c r="H2432" s="165"/>
      <c r="M2432" s="165"/>
      <c r="N2432" s="165"/>
      <c r="AQ2432" s="158"/>
      <c r="AR2432" s="14"/>
      <c r="AS2432" s="2"/>
      <c r="AT2432" s="2"/>
      <c r="AU2432" s="15"/>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row>
    <row r="2433" spans="1:81" s="140" customFormat="1">
      <c r="A2433" s="142"/>
      <c r="B2433" s="217"/>
      <c r="C2433" s="163"/>
      <c r="D2433" s="164"/>
      <c r="H2433" s="165"/>
      <c r="M2433" s="165"/>
      <c r="N2433" s="165"/>
      <c r="AQ2433" s="158"/>
      <c r="AR2433" s="14"/>
      <c r="AS2433" s="2"/>
      <c r="AT2433" s="2"/>
      <c r="AU2433" s="15"/>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row>
    <row r="2434" spans="1:81" s="140" customFormat="1">
      <c r="A2434" s="142"/>
      <c r="B2434" s="217"/>
      <c r="C2434" s="163"/>
      <c r="D2434" s="164"/>
      <c r="H2434" s="165"/>
      <c r="M2434" s="165"/>
      <c r="N2434" s="165"/>
      <c r="AQ2434" s="158"/>
      <c r="AR2434" s="14"/>
      <c r="AS2434" s="2"/>
      <c r="AT2434" s="2"/>
      <c r="AU2434" s="15"/>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row>
    <row r="2435" spans="1:81" s="140" customFormat="1">
      <c r="A2435" s="142"/>
      <c r="B2435" s="217"/>
      <c r="C2435" s="163"/>
      <c r="D2435" s="164"/>
      <c r="H2435" s="165"/>
      <c r="M2435" s="165"/>
      <c r="N2435" s="165"/>
      <c r="AQ2435" s="158"/>
      <c r="AR2435" s="14"/>
      <c r="AS2435" s="2"/>
      <c r="AT2435" s="2"/>
      <c r="AU2435" s="15"/>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row>
    <row r="2436" spans="1:81" s="140" customFormat="1">
      <c r="A2436" s="142"/>
      <c r="B2436" s="217"/>
      <c r="C2436" s="163"/>
      <c r="D2436" s="164"/>
      <c r="H2436" s="165"/>
      <c r="M2436" s="165"/>
      <c r="N2436" s="165"/>
      <c r="AQ2436" s="158"/>
      <c r="AR2436" s="14"/>
      <c r="AS2436" s="2"/>
      <c r="AT2436" s="2"/>
      <c r="AU2436" s="15"/>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row>
    <row r="2437" spans="1:81" s="140" customFormat="1">
      <c r="A2437" s="142"/>
      <c r="B2437" s="217"/>
      <c r="C2437" s="163"/>
      <c r="D2437" s="164"/>
      <c r="H2437" s="165"/>
      <c r="M2437" s="165"/>
      <c r="N2437" s="165"/>
      <c r="AQ2437" s="158"/>
      <c r="AR2437" s="14"/>
      <c r="AS2437" s="2"/>
      <c r="AT2437" s="2"/>
      <c r="AU2437" s="15"/>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row>
    <row r="2438" spans="1:81" s="140" customFormat="1">
      <c r="A2438" s="142"/>
      <c r="B2438" s="217"/>
      <c r="C2438" s="163"/>
      <c r="D2438" s="164"/>
      <c r="H2438" s="165"/>
      <c r="M2438" s="165"/>
      <c r="N2438" s="165"/>
      <c r="AQ2438" s="158"/>
      <c r="AR2438" s="14"/>
      <c r="AS2438" s="2"/>
      <c r="AT2438" s="2"/>
      <c r="AU2438" s="15"/>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row>
    <row r="2439" spans="1:81" s="140" customFormat="1">
      <c r="A2439" s="142"/>
      <c r="B2439" s="217"/>
      <c r="C2439" s="163"/>
      <c r="D2439" s="164"/>
      <c r="H2439" s="165"/>
      <c r="M2439" s="165"/>
      <c r="N2439" s="165"/>
      <c r="AQ2439" s="158"/>
      <c r="AR2439" s="14"/>
      <c r="AS2439" s="2"/>
      <c r="AT2439" s="2"/>
      <c r="AU2439" s="15"/>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row>
    <row r="2440" spans="1:81" s="140" customFormat="1">
      <c r="A2440" s="142"/>
      <c r="B2440" s="217"/>
      <c r="C2440" s="163"/>
      <c r="D2440" s="164"/>
      <c r="H2440" s="165"/>
      <c r="M2440" s="165"/>
      <c r="N2440" s="165"/>
      <c r="AQ2440" s="158"/>
      <c r="AR2440" s="14"/>
      <c r="AS2440" s="2"/>
      <c r="AT2440" s="2"/>
      <c r="AU2440" s="15"/>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row>
    <row r="2441" spans="1:81" s="140" customFormat="1">
      <c r="A2441" s="142"/>
      <c r="B2441" s="217"/>
      <c r="C2441" s="163"/>
      <c r="D2441" s="164"/>
      <c r="H2441" s="165"/>
      <c r="M2441" s="165"/>
      <c r="N2441" s="165"/>
      <c r="AQ2441" s="158"/>
      <c r="AR2441" s="14"/>
      <c r="AS2441" s="2"/>
      <c r="AT2441" s="2"/>
      <c r="AU2441" s="15"/>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row>
    <row r="2442" spans="1:81" s="140" customFormat="1">
      <c r="A2442" s="142"/>
      <c r="B2442" s="217"/>
      <c r="C2442" s="163"/>
      <c r="D2442" s="164"/>
      <c r="H2442" s="165"/>
      <c r="M2442" s="165"/>
      <c r="N2442" s="165"/>
      <c r="AQ2442" s="158"/>
      <c r="AR2442" s="14"/>
      <c r="AS2442" s="2"/>
      <c r="AT2442" s="2"/>
      <c r="AU2442" s="15"/>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row>
    <row r="2443" spans="1:81" s="140" customFormat="1">
      <c r="A2443" s="142"/>
      <c r="B2443" s="217"/>
      <c r="C2443" s="163"/>
      <c r="D2443" s="164"/>
      <c r="H2443" s="165"/>
      <c r="M2443" s="165"/>
      <c r="N2443" s="165"/>
      <c r="AQ2443" s="158"/>
      <c r="AR2443" s="14"/>
      <c r="AS2443" s="2"/>
      <c r="AT2443" s="2"/>
      <c r="AU2443" s="15"/>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row>
    <row r="2444" spans="1:81" s="140" customFormat="1">
      <c r="A2444" s="142"/>
      <c r="B2444" s="217"/>
      <c r="C2444" s="163"/>
      <c r="D2444" s="164"/>
      <c r="H2444" s="165"/>
      <c r="M2444" s="165"/>
      <c r="N2444" s="165"/>
      <c r="AQ2444" s="158"/>
      <c r="AR2444" s="14"/>
      <c r="AS2444" s="2"/>
      <c r="AT2444" s="2"/>
      <c r="AU2444" s="15"/>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row>
    <row r="2445" spans="1:81" s="140" customFormat="1">
      <c r="A2445" s="142"/>
      <c r="B2445" s="217"/>
      <c r="C2445" s="163"/>
      <c r="D2445" s="164"/>
      <c r="H2445" s="165"/>
      <c r="M2445" s="165"/>
      <c r="N2445" s="165"/>
      <c r="AQ2445" s="158"/>
      <c r="AR2445" s="14"/>
      <c r="AS2445" s="2"/>
      <c r="AT2445" s="2"/>
      <c r="AU2445" s="15"/>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row>
    <row r="2446" spans="1:81" s="140" customFormat="1">
      <c r="A2446" s="142"/>
      <c r="B2446" s="217"/>
      <c r="C2446" s="163"/>
      <c r="D2446" s="164"/>
      <c r="H2446" s="165"/>
      <c r="M2446" s="165"/>
      <c r="N2446" s="165"/>
      <c r="AQ2446" s="158"/>
      <c r="AR2446" s="14"/>
      <c r="AS2446" s="2"/>
      <c r="AT2446" s="2"/>
      <c r="AU2446" s="15"/>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row>
    <row r="2447" spans="1:81" s="140" customFormat="1">
      <c r="A2447" s="142"/>
      <c r="B2447" s="217"/>
      <c r="C2447" s="163"/>
      <c r="D2447" s="164"/>
      <c r="H2447" s="165"/>
      <c r="M2447" s="165"/>
      <c r="N2447" s="165"/>
      <c r="AQ2447" s="158"/>
      <c r="AR2447" s="14"/>
      <c r="AS2447" s="2"/>
      <c r="AT2447" s="2"/>
      <c r="AU2447" s="15"/>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row>
    <row r="2448" spans="1:81" s="140" customFormat="1">
      <c r="A2448" s="142"/>
      <c r="B2448" s="217"/>
      <c r="C2448" s="163"/>
      <c r="D2448" s="164"/>
      <c r="H2448" s="165"/>
      <c r="M2448" s="165"/>
      <c r="N2448" s="165"/>
      <c r="AQ2448" s="158"/>
      <c r="AR2448" s="14"/>
      <c r="AS2448" s="2"/>
      <c r="AT2448" s="2"/>
      <c r="AU2448" s="15"/>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row>
    <row r="2449" spans="1:81" s="140" customFormat="1">
      <c r="A2449" s="142"/>
      <c r="B2449" s="217"/>
      <c r="C2449" s="163"/>
      <c r="D2449" s="164"/>
      <c r="H2449" s="165"/>
      <c r="M2449" s="165"/>
      <c r="N2449" s="165"/>
      <c r="AQ2449" s="158"/>
      <c r="AR2449" s="14"/>
      <c r="AS2449" s="2"/>
      <c r="AT2449" s="2"/>
      <c r="AU2449" s="15"/>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row>
    <row r="2450" spans="1:81" s="140" customFormat="1">
      <c r="A2450" s="142"/>
      <c r="B2450" s="217"/>
      <c r="C2450" s="163"/>
      <c r="D2450" s="164"/>
      <c r="H2450" s="165"/>
      <c r="M2450" s="165"/>
      <c r="N2450" s="165"/>
      <c r="AQ2450" s="158"/>
      <c r="AR2450" s="14"/>
      <c r="AS2450" s="2"/>
      <c r="AT2450" s="2"/>
      <c r="AU2450" s="15"/>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row>
    <row r="2451" spans="1:81" s="140" customFormat="1">
      <c r="A2451" s="142"/>
      <c r="B2451" s="217"/>
      <c r="C2451" s="163"/>
      <c r="D2451" s="164"/>
      <c r="H2451" s="165"/>
      <c r="M2451" s="165"/>
      <c r="N2451" s="165"/>
      <c r="AQ2451" s="158"/>
      <c r="AR2451" s="14"/>
      <c r="AS2451" s="2"/>
      <c r="AT2451" s="2"/>
      <c r="AU2451" s="15"/>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row>
    <row r="2452" spans="1:81" s="140" customFormat="1">
      <c r="A2452" s="142"/>
      <c r="B2452" s="217"/>
      <c r="C2452" s="163"/>
      <c r="D2452" s="164"/>
      <c r="H2452" s="165"/>
      <c r="M2452" s="165"/>
      <c r="N2452" s="165"/>
      <c r="AQ2452" s="158"/>
      <c r="AR2452" s="14"/>
      <c r="AS2452" s="2"/>
      <c r="AT2452" s="2"/>
      <c r="AU2452" s="15"/>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row>
    <row r="2453" spans="1:81" s="140" customFormat="1">
      <c r="A2453" s="142"/>
      <c r="B2453" s="217"/>
      <c r="C2453" s="163"/>
      <c r="D2453" s="164"/>
      <c r="H2453" s="165"/>
      <c r="M2453" s="165"/>
      <c r="N2453" s="165"/>
      <c r="AQ2453" s="158"/>
      <c r="AR2453" s="14"/>
      <c r="AS2453" s="2"/>
      <c r="AT2453" s="2"/>
      <c r="AU2453" s="15"/>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row>
    <row r="2454" spans="1:81" s="140" customFormat="1">
      <c r="A2454" s="142"/>
      <c r="B2454" s="217"/>
      <c r="C2454" s="163"/>
      <c r="D2454" s="164"/>
      <c r="H2454" s="165"/>
      <c r="M2454" s="165"/>
      <c r="N2454" s="165"/>
      <c r="AQ2454" s="158"/>
      <c r="AR2454" s="14"/>
      <c r="AS2454" s="2"/>
      <c r="AT2454" s="2"/>
      <c r="AU2454" s="15"/>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row>
    <row r="2455" spans="1:81" s="140" customFormat="1">
      <c r="A2455" s="142"/>
      <c r="B2455" s="217"/>
      <c r="C2455" s="163"/>
      <c r="D2455" s="164"/>
      <c r="H2455" s="165"/>
      <c r="M2455" s="165"/>
      <c r="N2455" s="165"/>
      <c r="AQ2455" s="158"/>
      <c r="AR2455" s="14"/>
      <c r="AS2455" s="2"/>
      <c r="AT2455" s="2"/>
      <c r="AU2455" s="15"/>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row>
    <row r="2456" spans="1:81" s="140" customFormat="1">
      <c r="A2456" s="142"/>
      <c r="B2456" s="217"/>
      <c r="C2456" s="163"/>
      <c r="D2456" s="164"/>
      <c r="H2456" s="165"/>
      <c r="M2456" s="165"/>
      <c r="N2456" s="165"/>
      <c r="AQ2456" s="158"/>
      <c r="AR2456" s="14"/>
      <c r="AS2456" s="2"/>
      <c r="AT2456" s="2"/>
      <c r="AU2456" s="15"/>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row>
  </sheetData>
  <protectedRanges>
    <protectedRange password="CCB0" sqref="CI11:CJ12 Q11:AP12" name="Range1"/>
  </protectedRanges>
  <mergeCells count="113">
    <mergeCell ref="N3:N6"/>
    <mergeCell ref="E30:L30"/>
    <mergeCell ref="B29:M29"/>
    <mergeCell ref="B27:M27"/>
    <mergeCell ref="K25:L25"/>
    <mergeCell ref="B21:M21"/>
    <mergeCell ref="C22:M22"/>
    <mergeCell ref="P22:AP22"/>
    <mergeCell ref="AR21:CC21"/>
    <mergeCell ref="AR22:CC22"/>
    <mergeCell ref="K24:L24"/>
    <mergeCell ref="AR10:CC10"/>
    <mergeCell ref="AR14:CC14"/>
    <mergeCell ref="AR9:CC9"/>
    <mergeCell ref="P14:AP14"/>
    <mergeCell ref="K15:L15"/>
    <mergeCell ref="K16:L16"/>
    <mergeCell ref="K17:L17"/>
    <mergeCell ref="K18:L18"/>
    <mergeCell ref="K23:L23"/>
    <mergeCell ref="K19:L19"/>
    <mergeCell ref="K20:L20"/>
    <mergeCell ref="C14:M14"/>
    <mergeCell ref="B9:M9"/>
    <mergeCell ref="C10:M10"/>
    <mergeCell ref="P10:AP10"/>
    <mergeCell ref="Q2:AP2"/>
    <mergeCell ref="CI2:CJ3"/>
    <mergeCell ref="I6:J6"/>
    <mergeCell ref="K6:L6"/>
    <mergeCell ref="K11:L11"/>
    <mergeCell ref="K12:L12"/>
    <mergeCell ref="B13:M13"/>
    <mergeCell ref="B7:M7"/>
    <mergeCell ref="C8:M8"/>
    <mergeCell ref="M4:M6"/>
    <mergeCell ref="AF5:AF6"/>
    <mergeCell ref="Y3:Z4"/>
    <mergeCell ref="AA3:AB4"/>
    <mergeCell ref="AC3:AD4"/>
    <mergeCell ref="AE3:AF4"/>
    <mergeCell ref="B3:B6"/>
    <mergeCell ref="C3:C6"/>
    <mergeCell ref="D3:D6"/>
    <mergeCell ref="E3:E6"/>
    <mergeCell ref="F3:F6"/>
    <mergeCell ref="G3:G6"/>
    <mergeCell ref="H3:H6"/>
    <mergeCell ref="I3:M3"/>
    <mergeCell ref="P3:P6"/>
    <mergeCell ref="B2:F2"/>
    <mergeCell ref="H2:L2"/>
    <mergeCell ref="I5:J5"/>
    <mergeCell ref="K5:L5"/>
    <mergeCell ref="CE2:CE6"/>
    <mergeCell ref="CG2:CG6"/>
    <mergeCell ref="AG3:AH4"/>
    <mergeCell ref="AI3:AJ4"/>
    <mergeCell ref="AK3:AL4"/>
    <mergeCell ref="AM3:AN4"/>
    <mergeCell ref="AH5:AH6"/>
    <mergeCell ref="AI5:AI6"/>
    <mergeCell ref="AC5:AC6"/>
    <mergeCell ref="AD5:AD6"/>
    <mergeCell ref="AE5:AE6"/>
    <mergeCell ref="Q3:R4"/>
    <mergeCell ref="S3:T4"/>
    <mergeCell ref="U3:V4"/>
    <mergeCell ref="W3:X4"/>
    <mergeCell ref="AG5:AG6"/>
    <mergeCell ref="AJ5:AJ6"/>
    <mergeCell ref="AK5:AK6"/>
    <mergeCell ref="AL5:AL6"/>
    <mergeCell ref="AO3:AP4"/>
    <mergeCell ref="CI8:CJ8"/>
    <mergeCell ref="S5:S6"/>
    <mergeCell ref="T5:T6"/>
    <mergeCell ref="U5:U6"/>
    <mergeCell ref="V5:V6"/>
    <mergeCell ref="W5:W6"/>
    <mergeCell ref="X5:X6"/>
    <mergeCell ref="Y5:Y6"/>
    <mergeCell ref="Z5:Z6"/>
    <mergeCell ref="AA5:AA6"/>
    <mergeCell ref="P8:AP8"/>
    <mergeCell ref="AR8:CC8"/>
    <mergeCell ref="AR7:CC7"/>
    <mergeCell ref="Q5:Q6"/>
    <mergeCell ref="R5:R6"/>
    <mergeCell ref="CI10:CJ10"/>
    <mergeCell ref="CI14:CJ14"/>
    <mergeCell ref="CI22:CJ22"/>
    <mergeCell ref="M2:N2"/>
    <mergeCell ref="AT4:CC4"/>
    <mergeCell ref="AR2:AS4"/>
    <mergeCell ref="AR5:AS6"/>
    <mergeCell ref="AT2:CC2"/>
    <mergeCell ref="AM5:AM6"/>
    <mergeCell ref="AN5:AN6"/>
    <mergeCell ref="AO5:AO6"/>
    <mergeCell ref="AP5:AP6"/>
    <mergeCell ref="CI4:CI6"/>
    <mergeCell ref="CJ4:CJ6"/>
    <mergeCell ref="AT5:AW5"/>
    <mergeCell ref="AX5:BA5"/>
    <mergeCell ref="BB5:BE5"/>
    <mergeCell ref="BF5:BI5"/>
    <mergeCell ref="BJ5:BM5"/>
    <mergeCell ref="BN5:BQ5"/>
    <mergeCell ref="BR5:BU5"/>
    <mergeCell ref="BV5:BY5"/>
    <mergeCell ref="BZ5:CC5"/>
    <mergeCell ref="AB5:AB6"/>
  </mergeCells>
  <printOptions horizontalCentered="1"/>
  <pageMargins left="0.25" right="0.25" top="0.75" bottom="0.75" header="0.3" footer="0.3"/>
  <pageSetup paperSize="9" scale="87" fitToHeight="0" orientation="landscape" r:id="rId1"/>
  <colBreaks count="1" manualBreakCount="1">
    <brk id="42" min="1" max="35" man="1"/>
  </colBreaks>
  <ignoredErrors>
    <ignoredError sqref="AU3 AV3:CC3" unlockedFormula="1"/>
  </ignoredErrors>
  <drawing r:id="rId2"/>
</worksheet>
</file>

<file path=xl/worksheets/sheet5.xml><?xml version="1.0" encoding="utf-8"?>
<worksheet xmlns="http://schemas.openxmlformats.org/spreadsheetml/2006/main" xmlns:r="http://schemas.openxmlformats.org/officeDocument/2006/relationships">
  <sheetPr codeName="Sheet6">
    <tabColor rgb="FFFFFF00"/>
    <pageSetUpPr fitToPage="1"/>
  </sheetPr>
  <dimension ref="B1:CM114"/>
  <sheetViews>
    <sheetView showGridLines="0" topLeftCell="A67" zoomScaleSheetLayoutView="50" zoomScalePageLayoutView="50" workbookViewId="0">
      <selection activeCell="O79" sqref="O79"/>
    </sheetView>
  </sheetViews>
  <sheetFormatPr defaultColWidth="9.140625" defaultRowHeight="15"/>
  <cols>
    <col min="1" max="1" width="9.140625" style="16"/>
    <col min="2" max="2" width="5.7109375" style="17" customWidth="1"/>
    <col min="3" max="3" width="30.42578125" style="25" customWidth="1"/>
    <col min="4" max="4" width="24" style="16" customWidth="1"/>
    <col min="5" max="5" width="23.85546875" style="16" customWidth="1"/>
    <col min="6" max="6" width="15.28515625" style="52" customWidth="1"/>
    <col min="7" max="7" width="13.42578125" style="16" customWidth="1"/>
    <col min="8" max="8" width="13.7109375" style="16" customWidth="1"/>
    <col min="9" max="9" width="23.5703125" style="16" customWidth="1"/>
    <col min="10" max="10" width="24.42578125" style="49" customWidth="1"/>
    <col min="11" max="11" width="23.5703125" style="17" customWidth="1"/>
    <col min="12" max="17" width="9.5703125" style="16" customWidth="1"/>
    <col min="18" max="18" width="9.140625" style="16" customWidth="1"/>
    <col min="19" max="27" width="8.42578125" style="16" customWidth="1"/>
    <col min="28" max="28" width="8.85546875" style="16" customWidth="1"/>
    <col min="29" max="29" width="9.140625" style="16" customWidth="1"/>
    <col min="30" max="30" width="9" style="25" customWidth="1"/>
    <col min="31" max="31" width="1.42578125" style="33" customWidth="1"/>
    <col min="32" max="32" width="6.140625" style="16" hidden="1" customWidth="1"/>
    <col min="33" max="41" width="4.85546875" style="16" hidden="1" customWidth="1"/>
    <col min="42" max="42" width="1" style="16" hidden="1" customWidth="1"/>
    <col min="43" max="52" width="4.85546875" style="16" hidden="1" customWidth="1"/>
    <col min="53" max="53" width="1.28515625" style="16" hidden="1" customWidth="1"/>
    <col min="54" max="63" width="4.85546875" style="16" hidden="1" customWidth="1"/>
    <col min="64" max="64" width="3.28515625" style="16" hidden="1" customWidth="1"/>
    <col min="65" max="65" width="6.42578125" style="345" hidden="1" customWidth="1"/>
    <col min="66" max="67" width="9.140625" style="16" hidden="1" customWidth="1"/>
    <col min="68" max="77" width="9.140625" style="17" hidden="1" customWidth="1"/>
    <col min="78" max="79" width="9.140625" style="18" hidden="1" customWidth="1"/>
    <col min="80" max="81" width="9.140625" style="16" hidden="1" customWidth="1"/>
    <col min="82" max="93" width="9.140625" style="16" customWidth="1"/>
    <col min="94" max="95" width="9.140625" style="16"/>
    <col min="96" max="97" width="9.140625" style="16" customWidth="1"/>
    <col min="98" max="16384" width="9.140625" style="16"/>
  </cols>
  <sheetData>
    <row r="1" spans="2:79" ht="15.75" thickBot="1">
      <c r="B1" s="52"/>
      <c r="K1" s="52"/>
      <c r="BP1" s="52"/>
      <c r="BQ1" s="52"/>
      <c r="BR1" s="52"/>
      <c r="BS1" s="52"/>
      <c r="BT1" s="52"/>
      <c r="BU1" s="52"/>
      <c r="BV1" s="52"/>
      <c r="BW1" s="52"/>
      <c r="BX1" s="52"/>
      <c r="BY1" s="52"/>
    </row>
    <row r="2" spans="2:79" ht="73.5" customHeight="1" thickBot="1">
      <c r="B2" s="608" t="s">
        <v>355</v>
      </c>
      <c r="C2" s="609"/>
      <c r="D2" s="609"/>
      <c r="E2" s="609"/>
      <c r="F2" s="609"/>
      <c r="G2" s="609"/>
      <c r="H2" s="609"/>
      <c r="I2" s="609"/>
      <c r="J2" s="609"/>
      <c r="K2" s="609"/>
      <c r="L2" s="609"/>
      <c r="M2" s="609"/>
      <c r="N2" s="609"/>
      <c r="O2" s="609"/>
      <c r="P2" s="609"/>
      <c r="Q2" s="609"/>
      <c r="R2" s="609"/>
      <c r="S2" s="609"/>
      <c r="T2" s="609"/>
      <c r="U2" s="609"/>
      <c r="V2" s="609"/>
      <c r="W2" s="609"/>
      <c r="X2" s="609"/>
      <c r="Y2" s="609"/>
      <c r="Z2" s="609"/>
      <c r="AA2" s="609"/>
      <c r="AB2" s="609"/>
      <c r="AC2" s="609"/>
      <c r="AD2" s="610"/>
      <c r="AE2" s="119"/>
    </row>
    <row r="3" spans="2:79" ht="27.75" customHeight="1" thickBot="1">
      <c r="B3" s="612" t="s">
        <v>203</v>
      </c>
      <c r="C3" s="613"/>
      <c r="D3" s="613"/>
      <c r="E3" s="613"/>
      <c r="F3" s="613"/>
      <c r="G3" s="613"/>
      <c r="H3" s="613"/>
      <c r="I3" s="613"/>
      <c r="J3" s="613"/>
      <c r="K3" s="614"/>
      <c r="L3" s="606" t="s">
        <v>292</v>
      </c>
      <c r="M3" s="606" t="s">
        <v>341</v>
      </c>
      <c r="N3" s="606" t="s">
        <v>378</v>
      </c>
      <c r="O3" s="606" t="s">
        <v>379</v>
      </c>
      <c r="P3" s="606" t="s">
        <v>371</v>
      </c>
      <c r="Q3" s="606" t="s">
        <v>370</v>
      </c>
      <c r="R3" s="617" t="s">
        <v>364</v>
      </c>
      <c r="S3" s="618"/>
      <c r="T3" s="618"/>
      <c r="U3" s="618"/>
      <c r="V3" s="618"/>
      <c r="W3" s="618"/>
      <c r="X3" s="618"/>
      <c r="Y3" s="618"/>
      <c r="Z3" s="618"/>
      <c r="AA3" s="618"/>
      <c r="AB3" s="615" t="s">
        <v>192</v>
      </c>
      <c r="AC3" s="615" t="s">
        <v>193</v>
      </c>
      <c r="AD3" s="615" t="s">
        <v>293</v>
      </c>
      <c r="AE3" s="124"/>
      <c r="AF3" s="611" t="s">
        <v>177</v>
      </c>
      <c r="AG3" s="611"/>
      <c r="AH3" s="611"/>
      <c r="AI3" s="611"/>
      <c r="AJ3" s="611"/>
      <c r="AK3" s="611"/>
      <c r="AL3" s="611"/>
      <c r="AM3" s="611"/>
      <c r="AN3" s="611"/>
      <c r="AO3" s="611"/>
      <c r="AP3" s="611"/>
      <c r="AQ3" s="611"/>
      <c r="AR3" s="611"/>
      <c r="AS3" s="611"/>
      <c r="AT3" s="611"/>
      <c r="AU3" s="611"/>
      <c r="AV3" s="611"/>
      <c r="AW3" s="611"/>
      <c r="AX3" s="611"/>
      <c r="AY3" s="611"/>
      <c r="AZ3" s="611"/>
      <c r="BA3" s="611"/>
      <c r="BB3" s="611"/>
      <c r="BC3" s="611"/>
      <c r="BD3" s="611"/>
      <c r="BE3" s="611"/>
      <c r="BF3" s="611"/>
      <c r="BG3" s="611"/>
      <c r="BH3" s="611"/>
      <c r="BI3" s="611"/>
      <c r="BJ3" s="611"/>
      <c r="BK3" s="611"/>
    </row>
    <row r="4" spans="2:79" s="20" customFormat="1" ht="140.25" customHeight="1" thickBot="1">
      <c r="B4" s="54" t="s">
        <v>178</v>
      </c>
      <c r="C4" s="56" t="s">
        <v>180</v>
      </c>
      <c r="D4" s="56" t="s">
        <v>181</v>
      </c>
      <c r="E4" s="63" t="s">
        <v>184</v>
      </c>
      <c r="F4" s="56" t="s">
        <v>179</v>
      </c>
      <c r="G4" s="56" t="s">
        <v>182</v>
      </c>
      <c r="H4" s="57" t="s">
        <v>183</v>
      </c>
      <c r="I4" s="55" t="s">
        <v>185</v>
      </c>
      <c r="J4" s="58" t="s">
        <v>186</v>
      </c>
      <c r="K4" s="57" t="s">
        <v>187</v>
      </c>
      <c r="L4" s="607"/>
      <c r="M4" s="607"/>
      <c r="N4" s="607"/>
      <c r="O4" s="607"/>
      <c r="P4" s="607"/>
      <c r="Q4" s="607"/>
      <c r="R4" s="62" t="s">
        <v>329</v>
      </c>
      <c r="S4" s="59" t="s">
        <v>395</v>
      </c>
      <c r="T4" s="60" t="s">
        <v>330</v>
      </c>
      <c r="U4" s="60" t="s">
        <v>188</v>
      </c>
      <c r="V4" s="60" t="s">
        <v>332</v>
      </c>
      <c r="W4" s="60" t="s">
        <v>331</v>
      </c>
      <c r="X4" s="60" t="s">
        <v>189</v>
      </c>
      <c r="Y4" s="60" t="s">
        <v>190</v>
      </c>
      <c r="Z4" s="60" t="s">
        <v>333</v>
      </c>
      <c r="AA4" s="61" t="s">
        <v>191</v>
      </c>
      <c r="AB4" s="616"/>
      <c r="AC4" s="616"/>
      <c r="AD4" s="616"/>
      <c r="AE4" s="124"/>
      <c r="AF4" s="593" t="s">
        <v>194</v>
      </c>
      <c r="AG4" s="594"/>
      <c r="AH4" s="595"/>
      <c r="AI4" s="595"/>
      <c r="AJ4" s="595"/>
      <c r="AK4" s="595"/>
      <c r="AL4" s="595"/>
      <c r="AM4" s="595"/>
      <c r="AN4" s="595"/>
      <c r="AO4" s="596"/>
      <c r="AP4" s="19"/>
      <c r="AQ4" s="593" t="s">
        <v>195</v>
      </c>
      <c r="AR4" s="594"/>
      <c r="AS4" s="595"/>
      <c r="AT4" s="595"/>
      <c r="AU4" s="595"/>
      <c r="AV4" s="595"/>
      <c r="AW4" s="595"/>
      <c r="AX4" s="595"/>
      <c r="AY4" s="595"/>
      <c r="AZ4" s="596"/>
      <c r="BA4" s="19"/>
      <c r="BB4" s="593" t="s">
        <v>196</v>
      </c>
      <c r="BC4" s="594"/>
      <c r="BD4" s="595"/>
      <c r="BE4" s="595"/>
      <c r="BF4" s="595"/>
      <c r="BG4" s="595"/>
      <c r="BH4" s="595"/>
      <c r="BI4" s="595"/>
      <c r="BJ4" s="595"/>
      <c r="BK4" s="596"/>
      <c r="BM4" s="348" t="s">
        <v>372</v>
      </c>
      <c r="BP4" s="584" t="s">
        <v>197</v>
      </c>
      <c r="BQ4" s="585"/>
      <c r="BR4" s="585"/>
      <c r="BS4" s="585"/>
      <c r="BT4" s="585"/>
      <c r="BU4" s="585"/>
      <c r="BV4" s="585"/>
      <c r="BW4" s="585"/>
      <c r="BX4" s="585"/>
      <c r="BY4" s="585"/>
      <c r="BZ4" s="585"/>
      <c r="CA4" s="586"/>
    </row>
    <row r="5" spans="2:79" s="25" customFormat="1">
      <c r="B5" s="64">
        <v>1</v>
      </c>
      <c r="C5" s="65"/>
      <c r="D5" s="65"/>
      <c r="E5" s="66"/>
      <c r="F5" s="67"/>
      <c r="G5" s="65"/>
      <c r="H5" s="68"/>
      <c r="I5" s="69"/>
      <c r="J5" s="70"/>
      <c r="K5" s="71"/>
      <c r="L5" s="214"/>
      <c r="M5" s="214"/>
      <c r="N5" s="213"/>
      <c r="O5" s="213"/>
      <c r="P5" s="213"/>
      <c r="Q5" s="213"/>
      <c r="R5" s="72"/>
      <c r="S5" s="73"/>
      <c r="T5" s="73"/>
      <c r="U5" s="73"/>
      <c r="V5" s="73"/>
      <c r="W5" s="73"/>
      <c r="X5" s="73"/>
      <c r="Y5" s="73"/>
      <c r="Z5" s="73"/>
      <c r="AA5" s="74"/>
      <c r="AB5" s="64"/>
      <c r="AC5" s="75"/>
      <c r="AD5" s="76" t="e">
        <f t="shared" ref="AD5:AD68" si="0">+BZ5+CA5</f>
        <v>#DIV/0!</v>
      </c>
      <c r="AE5" s="341"/>
      <c r="AF5" s="22">
        <f t="shared" ref="AF5:AO7" si="1">IF(R5="S",1,0)</f>
        <v>0</v>
      </c>
      <c r="AG5" s="21">
        <f t="shared" si="1"/>
        <v>0</v>
      </c>
      <c r="AH5" s="23">
        <f t="shared" si="1"/>
        <v>0</v>
      </c>
      <c r="AI5" s="23">
        <f t="shared" si="1"/>
        <v>0</v>
      </c>
      <c r="AJ5" s="23">
        <f t="shared" si="1"/>
        <v>0</v>
      </c>
      <c r="AK5" s="23">
        <f t="shared" si="1"/>
        <v>0</v>
      </c>
      <c r="AL5" s="23">
        <f t="shared" si="1"/>
        <v>0</v>
      </c>
      <c r="AM5" s="23">
        <f t="shared" si="1"/>
        <v>0</v>
      </c>
      <c r="AN5" s="23">
        <f t="shared" si="1"/>
        <v>0</v>
      </c>
      <c r="AO5" s="24">
        <f t="shared" si="1"/>
        <v>0</v>
      </c>
      <c r="AQ5" s="22">
        <f t="shared" ref="AQ5:AZ7" si="2">IF(R5="C",1,0)</f>
        <v>0</v>
      </c>
      <c r="AR5" s="22">
        <f t="shared" si="2"/>
        <v>0</v>
      </c>
      <c r="AS5" s="23">
        <f t="shared" si="2"/>
        <v>0</v>
      </c>
      <c r="AT5" s="23">
        <f t="shared" si="2"/>
        <v>0</v>
      </c>
      <c r="AU5" s="23">
        <f t="shared" si="2"/>
        <v>0</v>
      </c>
      <c r="AV5" s="23">
        <f t="shared" si="2"/>
        <v>0</v>
      </c>
      <c r="AW5" s="23">
        <f t="shared" si="2"/>
        <v>0</v>
      </c>
      <c r="AX5" s="23">
        <f t="shared" si="2"/>
        <v>0</v>
      </c>
      <c r="AY5" s="23">
        <f t="shared" si="2"/>
        <v>0</v>
      </c>
      <c r="AZ5" s="24">
        <f t="shared" si="2"/>
        <v>0</v>
      </c>
      <c r="BB5" s="22">
        <f t="shared" ref="BB5:BB49" si="3">IF(R5="I",1,0)</f>
        <v>0</v>
      </c>
      <c r="BC5" s="22">
        <f t="shared" ref="BC5:BC49" si="4">IF(S5="I",1,0)</f>
        <v>0</v>
      </c>
      <c r="BD5" s="23">
        <f t="shared" ref="BD5:BD49" si="5">IF(T5="I",1,0)</f>
        <v>0</v>
      </c>
      <c r="BE5" s="23">
        <f t="shared" ref="BE5:BE49" si="6">IF(U5="I",1,0)</f>
        <v>0</v>
      </c>
      <c r="BF5" s="23">
        <f t="shared" ref="BF5:BF49" si="7">IF(V5="I",1,0)</f>
        <v>0</v>
      </c>
      <c r="BG5" s="23">
        <f t="shared" ref="BG5:BG49" si="8">IF(W5="I",1,0)</f>
        <v>0</v>
      </c>
      <c r="BH5" s="23">
        <f t="shared" ref="BH5:BH49" si="9">IF(X5="I",1,0)</f>
        <v>0</v>
      </c>
      <c r="BI5" s="23">
        <f t="shared" ref="BI5:BI49" si="10">IF(Y5="I",1,0)</f>
        <v>0</v>
      </c>
      <c r="BJ5" s="23">
        <f t="shared" ref="BJ5:BJ49" si="11">IF(Z5="I",1,0)</f>
        <v>0</v>
      </c>
      <c r="BK5" s="24">
        <f t="shared" ref="BK5:BK49" si="12">IF(AA5="I",1,0)</f>
        <v>0</v>
      </c>
      <c r="BM5" s="39">
        <f>IF(R5="N",1,0)</f>
        <v>0</v>
      </c>
      <c r="BP5" s="26" t="str">
        <f t="shared" ref="BP5:BP36" si="13">IF(R5="S",1," ")</f>
        <v/>
      </c>
      <c r="BQ5" s="26" t="str">
        <f t="shared" ref="BQ5:BQ36" si="14">IF(S5="S",1," ")</f>
        <v/>
      </c>
      <c r="BR5" s="26" t="str">
        <f t="shared" ref="BR5:BR36" si="15">IF(T5="S",1," ")</f>
        <v/>
      </c>
      <c r="BS5" s="26" t="str">
        <f t="shared" ref="BS5:BS36" si="16">IF(U5="S",1," ")</f>
        <v/>
      </c>
      <c r="BT5" s="26" t="str">
        <f t="shared" ref="BT5:BT36" si="17">IF(V5="S",1," ")</f>
        <v/>
      </c>
      <c r="BU5" s="26" t="str">
        <f t="shared" ref="BU5:BU36" si="18">IF(W5="S",1," ")</f>
        <v/>
      </c>
      <c r="BV5" s="26" t="str">
        <f t="shared" ref="BV5:BV36" si="19">IF(X5="S",1," ")</f>
        <v/>
      </c>
      <c r="BW5" s="26" t="str">
        <f t="shared" ref="BW5:BW36" si="20">IF(Y5="S",1," ")</f>
        <v/>
      </c>
      <c r="BX5" s="26" t="str">
        <f t="shared" ref="BX5:BX36" si="21">IF(Z5="S",1," ")</f>
        <v/>
      </c>
      <c r="BY5" s="27" t="e">
        <f t="shared" ref="BY5:BY36" si="22">AC5/AB5</f>
        <v>#DIV/0!</v>
      </c>
      <c r="BZ5" s="28">
        <f t="shared" ref="BZ5:BZ68" si="23">(SUM(BP5:BX5))/10</f>
        <v>0</v>
      </c>
      <c r="CA5" s="28" t="e">
        <f t="shared" ref="CA5:CA36" si="24">(IF((AC5/AB5)&lt;1.00001,(AC5/AB5)," "))/10</f>
        <v>#DIV/0!</v>
      </c>
    </row>
    <row r="6" spans="2:79" s="33" customFormat="1">
      <c r="B6" s="77">
        <v>2</v>
      </c>
      <c r="C6" s="78"/>
      <c r="D6" s="79"/>
      <c r="E6" s="80"/>
      <c r="F6" s="81"/>
      <c r="G6" s="79"/>
      <c r="H6" s="82"/>
      <c r="I6" s="83"/>
      <c r="J6" s="79"/>
      <c r="K6" s="79"/>
      <c r="L6" s="215"/>
      <c r="M6" s="215"/>
      <c r="N6" s="83"/>
      <c r="O6" s="83"/>
      <c r="P6" s="83"/>
      <c r="Q6" s="83"/>
      <c r="R6" s="84"/>
      <c r="S6" s="85" t="s">
        <v>21</v>
      </c>
      <c r="T6" s="85"/>
      <c r="U6" s="85"/>
      <c r="V6" s="85"/>
      <c r="W6" s="85"/>
      <c r="X6" s="85"/>
      <c r="Y6" s="85"/>
      <c r="Z6" s="85"/>
      <c r="AA6" s="86"/>
      <c r="AB6" s="87"/>
      <c r="AC6" s="88"/>
      <c r="AD6" s="89" t="e">
        <f t="shared" si="0"/>
        <v>#DIV/0!</v>
      </c>
      <c r="AE6" s="341"/>
      <c r="AF6" s="30">
        <f t="shared" si="1"/>
        <v>0</v>
      </c>
      <c r="AG6" s="29">
        <f t="shared" si="1"/>
        <v>0</v>
      </c>
      <c r="AH6" s="31">
        <f t="shared" si="1"/>
        <v>0</v>
      </c>
      <c r="AI6" s="31">
        <f t="shared" si="1"/>
        <v>0</v>
      </c>
      <c r="AJ6" s="31">
        <f t="shared" si="1"/>
        <v>0</v>
      </c>
      <c r="AK6" s="31">
        <f t="shared" si="1"/>
        <v>0</v>
      </c>
      <c r="AL6" s="31">
        <f t="shared" si="1"/>
        <v>0</v>
      </c>
      <c r="AM6" s="31">
        <f t="shared" si="1"/>
        <v>0</v>
      </c>
      <c r="AN6" s="31">
        <f t="shared" si="1"/>
        <v>0</v>
      </c>
      <c r="AO6" s="32">
        <f t="shared" si="1"/>
        <v>0</v>
      </c>
      <c r="AQ6" s="30">
        <f t="shared" si="2"/>
        <v>0</v>
      </c>
      <c r="AR6" s="30">
        <f t="shared" si="2"/>
        <v>0</v>
      </c>
      <c r="AS6" s="31">
        <f t="shared" si="2"/>
        <v>0</v>
      </c>
      <c r="AT6" s="31">
        <f t="shared" si="2"/>
        <v>0</v>
      </c>
      <c r="AU6" s="31">
        <f t="shared" si="2"/>
        <v>0</v>
      </c>
      <c r="AV6" s="31">
        <f t="shared" si="2"/>
        <v>0</v>
      </c>
      <c r="AW6" s="31">
        <f t="shared" si="2"/>
        <v>0</v>
      </c>
      <c r="AX6" s="31">
        <f t="shared" si="2"/>
        <v>0</v>
      </c>
      <c r="AY6" s="31">
        <f t="shared" si="2"/>
        <v>0</v>
      </c>
      <c r="AZ6" s="32">
        <f t="shared" si="2"/>
        <v>0</v>
      </c>
      <c r="BB6" s="30">
        <f t="shared" si="3"/>
        <v>0</v>
      </c>
      <c r="BC6" s="30">
        <f t="shared" si="4"/>
        <v>0</v>
      </c>
      <c r="BD6" s="31">
        <f t="shared" si="5"/>
        <v>0</v>
      </c>
      <c r="BE6" s="31">
        <f t="shared" si="6"/>
        <v>0</v>
      </c>
      <c r="BF6" s="31">
        <f t="shared" si="7"/>
        <v>0</v>
      </c>
      <c r="BG6" s="31">
        <f t="shared" si="8"/>
        <v>0</v>
      </c>
      <c r="BH6" s="31">
        <f t="shared" si="9"/>
        <v>0</v>
      </c>
      <c r="BI6" s="31">
        <f t="shared" si="10"/>
        <v>0</v>
      </c>
      <c r="BJ6" s="31">
        <f t="shared" si="11"/>
        <v>0</v>
      </c>
      <c r="BK6" s="32">
        <f t="shared" si="12"/>
        <v>0</v>
      </c>
      <c r="BM6" s="34">
        <f t="shared" ref="BM6:BM69" si="25">IF(R6="N",1,0)</f>
        <v>0</v>
      </c>
      <c r="BP6" s="34" t="str">
        <f t="shared" si="13"/>
        <v/>
      </c>
      <c r="BQ6" s="34" t="str">
        <f t="shared" si="14"/>
        <v/>
      </c>
      <c r="BR6" s="34" t="str">
        <f t="shared" si="15"/>
        <v/>
      </c>
      <c r="BS6" s="34" t="str">
        <f t="shared" si="16"/>
        <v/>
      </c>
      <c r="BT6" s="34" t="str">
        <f t="shared" si="17"/>
        <v/>
      </c>
      <c r="BU6" s="34" t="str">
        <f t="shared" si="18"/>
        <v/>
      </c>
      <c r="BV6" s="34" t="str">
        <f t="shared" si="19"/>
        <v/>
      </c>
      <c r="BW6" s="34" t="str">
        <f t="shared" si="20"/>
        <v/>
      </c>
      <c r="BX6" s="34" t="str">
        <f t="shared" si="21"/>
        <v/>
      </c>
      <c r="BY6" s="35" t="e">
        <f t="shared" si="22"/>
        <v>#DIV/0!</v>
      </c>
      <c r="BZ6" s="36">
        <f t="shared" si="23"/>
        <v>0</v>
      </c>
      <c r="CA6" s="36" t="e">
        <f t="shared" si="24"/>
        <v>#DIV/0!</v>
      </c>
    </row>
    <row r="7" spans="2:79" s="33" customFormat="1">
      <c r="B7" s="87">
        <v>3</v>
      </c>
      <c r="C7" s="90"/>
      <c r="D7" s="90"/>
      <c r="E7" s="91"/>
      <c r="F7" s="92"/>
      <c r="G7" s="90"/>
      <c r="H7" s="93"/>
      <c r="I7" s="94"/>
      <c r="J7" s="90"/>
      <c r="K7" s="90"/>
      <c r="L7" s="215"/>
      <c r="M7" s="215"/>
      <c r="N7" s="83"/>
      <c r="O7" s="83"/>
      <c r="P7" s="83"/>
      <c r="Q7" s="83"/>
      <c r="R7" s="84"/>
      <c r="S7" s="85"/>
      <c r="T7" s="85"/>
      <c r="U7" s="85"/>
      <c r="V7" s="85"/>
      <c r="W7" s="85"/>
      <c r="X7" s="85"/>
      <c r="Y7" s="85"/>
      <c r="Z7" s="85"/>
      <c r="AA7" s="86"/>
      <c r="AB7" s="87"/>
      <c r="AC7" s="88"/>
      <c r="AD7" s="89" t="e">
        <f t="shared" si="0"/>
        <v>#DIV/0!</v>
      </c>
      <c r="AE7" s="341"/>
      <c r="AF7" s="30">
        <f t="shared" si="1"/>
        <v>0</v>
      </c>
      <c r="AG7" s="29">
        <f t="shared" si="1"/>
        <v>0</v>
      </c>
      <c r="AH7" s="31">
        <f t="shared" si="1"/>
        <v>0</v>
      </c>
      <c r="AI7" s="31">
        <f t="shared" si="1"/>
        <v>0</v>
      </c>
      <c r="AJ7" s="31">
        <f t="shared" si="1"/>
        <v>0</v>
      </c>
      <c r="AK7" s="31">
        <f t="shared" si="1"/>
        <v>0</v>
      </c>
      <c r="AL7" s="31">
        <f t="shared" si="1"/>
        <v>0</v>
      </c>
      <c r="AM7" s="31">
        <f t="shared" si="1"/>
        <v>0</v>
      </c>
      <c r="AN7" s="31">
        <f t="shared" si="1"/>
        <v>0</v>
      </c>
      <c r="AO7" s="32">
        <f t="shared" si="1"/>
        <v>0</v>
      </c>
      <c r="AQ7" s="30">
        <f t="shared" si="2"/>
        <v>0</v>
      </c>
      <c r="AR7" s="30">
        <f t="shared" si="2"/>
        <v>0</v>
      </c>
      <c r="AS7" s="31">
        <f t="shared" si="2"/>
        <v>0</v>
      </c>
      <c r="AT7" s="31">
        <f t="shared" si="2"/>
        <v>0</v>
      </c>
      <c r="AU7" s="31">
        <f t="shared" si="2"/>
        <v>0</v>
      </c>
      <c r="AV7" s="31">
        <f t="shared" si="2"/>
        <v>0</v>
      </c>
      <c r="AW7" s="31">
        <f t="shared" si="2"/>
        <v>0</v>
      </c>
      <c r="AX7" s="31">
        <f t="shared" si="2"/>
        <v>0</v>
      </c>
      <c r="AY7" s="31">
        <f t="shared" si="2"/>
        <v>0</v>
      </c>
      <c r="AZ7" s="32">
        <f t="shared" si="2"/>
        <v>0</v>
      </c>
      <c r="BB7" s="30">
        <f t="shared" si="3"/>
        <v>0</v>
      </c>
      <c r="BC7" s="30">
        <f t="shared" si="4"/>
        <v>0</v>
      </c>
      <c r="BD7" s="31">
        <f t="shared" si="5"/>
        <v>0</v>
      </c>
      <c r="BE7" s="31">
        <f t="shared" si="6"/>
        <v>0</v>
      </c>
      <c r="BF7" s="31">
        <f t="shared" si="7"/>
        <v>0</v>
      </c>
      <c r="BG7" s="31">
        <f t="shared" si="8"/>
        <v>0</v>
      </c>
      <c r="BH7" s="31">
        <f t="shared" si="9"/>
        <v>0</v>
      </c>
      <c r="BI7" s="31">
        <f t="shared" si="10"/>
        <v>0</v>
      </c>
      <c r="BJ7" s="31">
        <f t="shared" si="11"/>
        <v>0</v>
      </c>
      <c r="BK7" s="32">
        <f t="shared" si="12"/>
        <v>0</v>
      </c>
      <c r="BM7" s="34">
        <f t="shared" si="25"/>
        <v>0</v>
      </c>
      <c r="BP7" s="34" t="str">
        <f t="shared" si="13"/>
        <v/>
      </c>
      <c r="BQ7" s="34" t="str">
        <f t="shared" si="14"/>
        <v/>
      </c>
      <c r="BR7" s="34" t="str">
        <f t="shared" si="15"/>
        <v/>
      </c>
      <c r="BS7" s="34" t="str">
        <f t="shared" si="16"/>
        <v/>
      </c>
      <c r="BT7" s="34" t="str">
        <f t="shared" si="17"/>
        <v/>
      </c>
      <c r="BU7" s="34" t="str">
        <f t="shared" si="18"/>
        <v/>
      </c>
      <c r="BV7" s="34" t="str">
        <f t="shared" si="19"/>
        <v/>
      </c>
      <c r="BW7" s="34" t="str">
        <f t="shared" si="20"/>
        <v/>
      </c>
      <c r="BX7" s="34" t="str">
        <f t="shared" si="21"/>
        <v/>
      </c>
      <c r="BY7" s="35" t="e">
        <f t="shared" si="22"/>
        <v>#DIV/0!</v>
      </c>
      <c r="BZ7" s="36">
        <f t="shared" si="23"/>
        <v>0</v>
      </c>
      <c r="CA7" s="36" t="e">
        <f t="shared" si="24"/>
        <v>#DIV/0!</v>
      </c>
    </row>
    <row r="8" spans="2:79" s="33" customFormat="1">
      <c r="B8" s="77">
        <v>4</v>
      </c>
      <c r="C8" s="79"/>
      <c r="D8" s="79"/>
      <c r="E8" s="80"/>
      <c r="F8" s="81"/>
      <c r="G8" s="79"/>
      <c r="H8" s="82"/>
      <c r="I8" s="83"/>
      <c r="J8" s="79"/>
      <c r="K8" s="79"/>
      <c r="L8" s="215"/>
      <c r="M8" s="215"/>
      <c r="N8" s="83"/>
      <c r="O8" s="83"/>
      <c r="P8" s="83"/>
      <c r="Q8" s="83"/>
      <c r="R8" s="84"/>
      <c r="S8" s="85"/>
      <c r="T8" s="85"/>
      <c r="U8" s="85"/>
      <c r="V8" s="85"/>
      <c r="W8" s="85"/>
      <c r="X8" s="85"/>
      <c r="Y8" s="85"/>
      <c r="Z8" s="85"/>
      <c r="AA8" s="86"/>
      <c r="AB8" s="87"/>
      <c r="AC8" s="88"/>
      <c r="AD8" s="89" t="e">
        <f t="shared" si="0"/>
        <v>#DIV/0!</v>
      </c>
      <c r="AE8" s="341"/>
      <c r="AF8" s="30">
        <f>IF(S8="S",1,0)</f>
        <v>0</v>
      </c>
      <c r="AG8" s="29">
        <f t="shared" ref="AG8:AG39" si="26">IF(S8="S",1,0)</f>
        <v>0</v>
      </c>
      <c r="AH8" s="31">
        <f t="shared" ref="AH8:AH39" si="27">IF(T8="S",1,0)</f>
        <v>0</v>
      </c>
      <c r="AI8" s="31">
        <f t="shared" ref="AI8:AI39" si="28">IF(U8="S",1,0)</f>
        <v>0</v>
      </c>
      <c r="AJ8" s="31">
        <f t="shared" ref="AJ8:AJ39" si="29">IF(V8="S",1,0)</f>
        <v>0</v>
      </c>
      <c r="AK8" s="31">
        <f t="shared" ref="AK8:AK39" si="30">IF(W8="S",1,0)</f>
        <v>0</v>
      </c>
      <c r="AL8" s="31">
        <f t="shared" ref="AL8:AL39" si="31">IF(X8="S",1,0)</f>
        <v>0</v>
      </c>
      <c r="AM8" s="31">
        <f t="shared" ref="AM8:AM39" si="32">IF(Y8="S",1,0)</f>
        <v>0</v>
      </c>
      <c r="AN8" s="31">
        <f t="shared" ref="AN8:AN39" si="33">IF(Z8="S",1,0)</f>
        <v>0</v>
      </c>
      <c r="AO8" s="32">
        <f t="shared" ref="AO8:AO39" si="34">IF(AA8="S",1,0)</f>
        <v>0</v>
      </c>
      <c r="AQ8" s="30">
        <f>IF(S8="C",1,0)</f>
        <v>0</v>
      </c>
      <c r="AR8" s="30">
        <f t="shared" ref="AR8:AR39" si="35">IF(S8="C",1,0)</f>
        <v>0</v>
      </c>
      <c r="AS8" s="31">
        <f t="shared" ref="AS8:AS39" si="36">IF(T8="C",1,0)</f>
        <v>0</v>
      </c>
      <c r="AT8" s="31">
        <f t="shared" ref="AT8:AT39" si="37">IF(U8="C",1,0)</f>
        <v>0</v>
      </c>
      <c r="AU8" s="31">
        <f t="shared" ref="AU8:AU39" si="38">IF(V8="C",1,0)</f>
        <v>0</v>
      </c>
      <c r="AV8" s="31">
        <f t="shared" ref="AV8:AV39" si="39">IF(W8="C",1,0)</f>
        <v>0</v>
      </c>
      <c r="AW8" s="31">
        <f t="shared" ref="AW8:AW39" si="40">IF(X8="C",1,0)</f>
        <v>0</v>
      </c>
      <c r="AX8" s="31">
        <f t="shared" ref="AX8:AX39" si="41">IF(Y8="C",1,0)</f>
        <v>0</v>
      </c>
      <c r="AY8" s="31">
        <f t="shared" ref="AY8:AY39" si="42">IF(Z8="C",1,0)</f>
        <v>0</v>
      </c>
      <c r="AZ8" s="32">
        <f t="shared" ref="AZ8:AZ39" si="43">IF(AA8="C",1,0)</f>
        <v>0</v>
      </c>
      <c r="BB8" s="30">
        <f t="shared" si="3"/>
        <v>0</v>
      </c>
      <c r="BC8" s="30">
        <f t="shared" si="4"/>
        <v>0</v>
      </c>
      <c r="BD8" s="31">
        <f t="shared" si="5"/>
        <v>0</v>
      </c>
      <c r="BE8" s="31">
        <f t="shared" si="6"/>
        <v>0</v>
      </c>
      <c r="BF8" s="31">
        <f t="shared" si="7"/>
        <v>0</v>
      </c>
      <c r="BG8" s="31">
        <f t="shared" si="8"/>
        <v>0</v>
      </c>
      <c r="BH8" s="31">
        <f t="shared" si="9"/>
        <v>0</v>
      </c>
      <c r="BI8" s="31">
        <f t="shared" si="10"/>
        <v>0</v>
      </c>
      <c r="BJ8" s="31">
        <f t="shared" si="11"/>
        <v>0</v>
      </c>
      <c r="BK8" s="32">
        <f t="shared" si="12"/>
        <v>0</v>
      </c>
      <c r="BM8" s="34">
        <f t="shared" si="25"/>
        <v>0</v>
      </c>
      <c r="BP8" s="34" t="str">
        <f t="shared" si="13"/>
        <v/>
      </c>
      <c r="BQ8" s="34" t="str">
        <f t="shared" si="14"/>
        <v/>
      </c>
      <c r="BR8" s="34" t="str">
        <f t="shared" si="15"/>
        <v/>
      </c>
      <c r="BS8" s="34" t="str">
        <f t="shared" si="16"/>
        <v/>
      </c>
      <c r="BT8" s="34" t="str">
        <f t="shared" si="17"/>
        <v/>
      </c>
      <c r="BU8" s="34" t="str">
        <f t="shared" si="18"/>
        <v/>
      </c>
      <c r="BV8" s="34" t="str">
        <f t="shared" si="19"/>
        <v/>
      </c>
      <c r="BW8" s="34" t="str">
        <f t="shared" si="20"/>
        <v/>
      </c>
      <c r="BX8" s="34" t="str">
        <f t="shared" si="21"/>
        <v/>
      </c>
      <c r="BY8" s="35" t="e">
        <f t="shared" si="22"/>
        <v>#DIV/0!</v>
      </c>
      <c r="BZ8" s="36">
        <f t="shared" si="23"/>
        <v>0</v>
      </c>
      <c r="CA8" s="36" t="e">
        <f t="shared" si="24"/>
        <v>#DIV/0!</v>
      </c>
    </row>
    <row r="9" spans="2:79" s="33" customFormat="1">
      <c r="B9" s="87">
        <v>5</v>
      </c>
      <c r="C9" s="95"/>
      <c r="D9" s="90"/>
      <c r="E9" s="96"/>
      <c r="F9" s="92"/>
      <c r="G9" s="90"/>
      <c r="H9" s="93"/>
      <c r="I9" s="94"/>
      <c r="J9" s="90"/>
      <c r="K9" s="90"/>
      <c r="L9" s="215"/>
      <c r="M9" s="215"/>
      <c r="N9" s="83"/>
      <c r="O9" s="83"/>
      <c r="P9" s="83"/>
      <c r="Q9" s="83"/>
      <c r="R9" s="84"/>
      <c r="S9" s="85"/>
      <c r="T9" s="85"/>
      <c r="U9" s="85"/>
      <c r="V9" s="85"/>
      <c r="W9" s="85"/>
      <c r="X9" s="85"/>
      <c r="Y9" s="85"/>
      <c r="Z9" s="85"/>
      <c r="AA9" s="86"/>
      <c r="AB9" s="87"/>
      <c r="AC9" s="88"/>
      <c r="AD9" s="89" t="e">
        <f t="shared" si="0"/>
        <v>#DIV/0!</v>
      </c>
      <c r="AE9" s="341"/>
      <c r="AF9" s="30">
        <f t="shared" ref="AF9:AF40" si="44">IF(R9="S",1,0)</f>
        <v>0</v>
      </c>
      <c r="AG9" s="29">
        <f t="shared" si="26"/>
        <v>0</v>
      </c>
      <c r="AH9" s="31">
        <f t="shared" si="27"/>
        <v>0</v>
      </c>
      <c r="AI9" s="31">
        <f t="shared" si="28"/>
        <v>0</v>
      </c>
      <c r="AJ9" s="31">
        <f t="shared" si="29"/>
        <v>0</v>
      </c>
      <c r="AK9" s="31">
        <f t="shared" si="30"/>
        <v>0</v>
      </c>
      <c r="AL9" s="31">
        <f t="shared" si="31"/>
        <v>0</v>
      </c>
      <c r="AM9" s="31">
        <f t="shared" si="32"/>
        <v>0</v>
      </c>
      <c r="AN9" s="31">
        <f t="shared" si="33"/>
        <v>0</v>
      </c>
      <c r="AO9" s="32">
        <f t="shared" si="34"/>
        <v>0</v>
      </c>
      <c r="AQ9" s="30">
        <f t="shared" ref="AQ9:AQ40" si="45">IF(R9="C",1,0)</f>
        <v>0</v>
      </c>
      <c r="AR9" s="30">
        <f t="shared" si="35"/>
        <v>0</v>
      </c>
      <c r="AS9" s="31">
        <f t="shared" si="36"/>
        <v>0</v>
      </c>
      <c r="AT9" s="31">
        <f t="shared" si="37"/>
        <v>0</v>
      </c>
      <c r="AU9" s="31">
        <f t="shared" si="38"/>
        <v>0</v>
      </c>
      <c r="AV9" s="31">
        <f t="shared" si="39"/>
        <v>0</v>
      </c>
      <c r="AW9" s="31">
        <f t="shared" si="40"/>
        <v>0</v>
      </c>
      <c r="AX9" s="31">
        <f t="shared" si="41"/>
        <v>0</v>
      </c>
      <c r="AY9" s="31">
        <f t="shared" si="42"/>
        <v>0</v>
      </c>
      <c r="AZ9" s="32">
        <f t="shared" si="43"/>
        <v>0</v>
      </c>
      <c r="BB9" s="30">
        <f t="shared" si="3"/>
        <v>0</v>
      </c>
      <c r="BC9" s="30">
        <f t="shared" si="4"/>
        <v>0</v>
      </c>
      <c r="BD9" s="31">
        <f t="shared" si="5"/>
        <v>0</v>
      </c>
      <c r="BE9" s="31">
        <f t="shared" si="6"/>
        <v>0</v>
      </c>
      <c r="BF9" s="31">
        <f t="shared" si="7"/>
        <v>0</v>
      </c>
      <c r="BG9" s="31">
        <f t="shared" si="8"/>
        <v>0</v>
      </c>
      <c r="BH9" s="31">
        <f t="shared" si="9"/>
        <v>0</v>
      </c>
      <c r="BI9" s="31">
        <f t="shared" si="10"/>
        <v>0</v>
      </c>
      <c r="BJ9" s="31">
        <f t="shared" si="11"/>
        <v>0</v>
      </c>
      <c r="BK9" s="32">
        <f t="shared" si="12"/>
        <v>0</v>
      </c>
      <c r="BM9" s="34">
        <f t="shared" si="25"/>
        <v>0</v>
      </c>
      <c r="BP9" s="34" t="str">
        <f t="shared" si="13"/>
        <v/>
      </c>
      <c r="BQ9" s="34" t="str">
        <f t="shared" si="14"/>
        <v/>
      </c>
      <c r="BR9" s="34" t="str">
        <f t="shared" si="15"/>
        <v/>
      </c>
      <c r="BS9" s="34" t="str">
        <f t="shared" si="16"/>
        <v/>
      </c>
      <c r="BT9" s="34" t="str">
        <f t="shared" si="17"/>
        <v/>
      </c>
      <c r="BU9" s="34" t="str">
        <f t="shared" si="18"/>
        <v/>
      </c>
      <c r="BV9" s="34" t="str">
        <f t="shared" si="19"/>
        <v/>
      </c>
      <c r="BW9" s="34" t="str">
        <f t="shared" si="20"/>
        <v/>
      </c>
      <c r="BX9" s="34" t="str">
        <f t="shared" si="21"/>
        <v/>
      </c>
      <c r="BY9" s="35" t="e">
        <f t="shared" si="22"/>
        <v>#DIV/0!</v>
      </c>
      <c r="BZ9" s="36">
        <f t="shared" si="23"/>
        <v>0</v>
      </c>
      <c r="CA9" s="36" t="e">
        <f t="shared" si="24"/>
        <v>#DIV/0!</v>
      </c>
    </row>
    <row r="10" spans="2:79" s="33" customFormat="1">
      <c r="B10" s="77">
        <v>6</v>
      </c>
      <c r="C10" s="79"/>
      <c r="D10" s="79"/>
      <c r="E10" s="80"/>
      <c r="F10" s="81"/>
      <c r="G10" s="79"/>
      <c r="H10" s="82"/>
      <c r="I10" s="83"/>
      <c r="J10" s="79"/>
      <c r="K10" s="79"/>
      <c r="L10" s="215"/>
      <c r="M10" s="215"/>
      <c r="N10" s="83"/>
      <c r="O10" s="83"/>
      <c r="P10" s="83"/>
      <c r="Q10" s="83"/>
      <c r="R10" s="84"/>
      <c r="S10" s="85"/>
      <c r="T10" s="85"/>
      <c r="U10" s="85"/>
      <c r="V10" s="85"/>
      <c r="W10" s="85"/>
      <c r="X10" s="85"/>
      <c r="Y10" s="85"/>
      <c r="Z10" s="85"/>
      <c r="AA10" s="86"/>
      <c r="AB10" s="87"/>
      <c r="AC10" s="88"/>
      <c r="AD10" s="89" t="e">
        <f t="shared" si="0"/>
        <v>#DIV/0!</v>
      </c>
      <c r="AE10" s="341"/>
      <c r="AF10" s="30">
        <f t="shared" si="44"/>
        <v>0</v>
      </c>
      <c r="AG10" s="29">
        <f t="shared" si="26"/>
        <v>0</v>
      </c>
      <c r="AH10" s="31">
        <f t="shared" si="27"/>
        <v>0</v>
      </c>
      <c r="AI10" s="31">
        <f t="shared" si="28"/>
        <v>0</v>
      </c>
      <c r="AJ10" s="31">
        <f t="shared" si="29"/>
        <v>0</v>
      </c>
      <c r="AK10" s="31">
        <f t="shared" si="30"/>
        <v>0</v>
      </c>
      <c r="AL10" s="31">
        <f t="shared" si="31"/>
        <v>0</v>
      </c>
      <c r="AM10" s="31">
        <f t="shared" si="32"/>
        <v>0</v>
      </c>
      <c r="AN10" s="31">
        <f t="shared" si="33"/>
        <v>0</v>
      </c>
      <c r="AO10" s="32">
        <f t="shared" si="34"/>
        <v>0</v>
      </c>
      <c r="AQ10" s="30">
        <f t="shared" si="45"/>
        <v>0</v>
      </c>
      <c r="AR10" s="30">
        <f t="shared" si="35"/>
        <v>0</v>
      </c>
      <c r="AS10" s="31">
        <f t="shared" si="36"/>
        <v>0</v>
      </c>
      <c r="AT10" s="31">
        <f t="shared" si="37"/>
        <v>0</v>
      </c>
      <c r="AU10" s="31">
        <f t="shared" si="38"/>
        <v>0</v>
      </c>
      <c r="AV10" s="31">
        <f t="shared" si="39"/>
        <v>0</v>
      </c>
      <c r="AW10" s="31">
        <f t="shared" si="40"/>
        <v>0</v>
      </c>
      <c r="AX10" s="31">
        <f t="shared" si="41"/>
        <v>0</v>
      </c>
      <c r="AY10" s="31">
        <f t="shared" si="42"/>
        <v>0</v>
      </c>
      <c r="AZ10" s="32">
        <f t="shared" si="43"/>
        <v>0</v>
      </c>
      <c r="BB10" s="30">
        <f t="shared" si="3"/>
        <v>0</v>
      </c>
      <c r="BC10" s="30">
        <f t="shared" si="4"/>
        <v>0</v>
      </c>
      <c r="BD10" s="31">
        <f t="shared" si="5"/>
        <v>0</v>
      </c>
      <c r="BE10" s="31">
        <f t="shared" si="6"/>
        <v>0</v>
      </c>
      <c r="BF10" s="31">
        <f t="shared" si="7"/>
        <v>0</v>
      </c>
      <c r="BG10" s="31">
        <f t="shared" si="8"/>
        <v>0</v>
      </c>
      <c r="BH10" s="31">
        <f t="shared" si="9"/>
        <v>0</v>
      </c>
      <c r="BI10" s="31">
        <f t="shared" si="10"/>
        <v>0</v>
      </c>
      <c r="BJ10" s="31">
        <f t="shared" si="11"/>
        <v>0</v>
      </c>
      <c r="BK10" s="32">
        <f t="shared" si="12"/>
        <v>0</v>
      </c>
      <c r="BM10" s="34">
        <f t="shared" si="25"/>
        <v>0</v>
      </c>
      <c r="BP10" s="34" t="str">
        <f t="shared" si="13"/>
        <v/>
      </c>
      <c r="BQ10" s="34" t="str">
        <f t="shared" si="14"/>
        <v/>
      </c>
      <c r="BR10" s="34" t="str">
        <f t="shared" si="15"/>
        <v/>
      </c>
      <c r="BS10" s="34" t="str">
        <f t="shared" si="16"/>
        <v/>
      </c>
      <c r="BT10" s="34" t="str">
        <f t="shared" si="17"/>
        <v/>
      </c>
      <c r="BU10" s="34" t="str">
        <f t="shared" si="18"/>
        <v/>
      </c>
      <c r="BV10" s="34" t="str">
        <f t="shared" si="19"/>
        <v/>
      </c>
      <c r="BW10" s="34" t="str">
        <f t="shared" si="20"/>
        <v/>
      </c>
      <c r="BX10" s="34" t="str">
        <f t="shared" si="21"/>
        <v/>
      </c>
      <c r="BY10" s="35" t="e">
        <f t="shared" si="22"/>
        <v>#DIV/0!</v>
      </c>
      <c r="BZ10" s="36">
        <f t="shared" si="23"/>
        <v>0</v>
      </c>
      <c r="CA10" s="36" t="e">
        <f t="shared" si="24"/>
        <v>#DIV/0!</v>
      </c>
    </row>
    <row r="11" spans="2:79" s="33" customFormat="1">
      <c r="B11" s="87">
        <v>7</v>
      </c>
      <c r="C11" s="90"/>
      <c r="D11" s="90"/>
      <c r="E11" s="96"/>
      <c r="F11" s="92"/>
      <c r="G11" s="90"/>
      <c r="H11" s="93"/>
      <c r="I11" s="94"/>
      <c r="J11" s="90"/>
      <c r="K11" s="90"/>
      <c r="L11" s="215"/>
      <c r="M11" s="215"/>
      <c r="N11" s="83"/>
      <c r="O11" s="83"/>
      <c r="P11" s="83"/>
      <c r="Q11" s="83"/>
      <c r="R11" s="84"/>
      <c r="S11" s="85"/>
      <c r="T11" s="85"/>
      <c r="U11" s="85"/>
      <c r="V11" s="85"/>
      <c r="W11" s="85"/>
      <c r="X11" s="85"/>
      <c r="Y11" s="85"/>
      <c r="Z11" s="85"/>
      <c r="AA11" s="86"/>
      <c r="AB11" s="87"/>
      <c r="AC11" s="88"/>
      <c r="AD11" s="89" t="e">
        <f t="shared" si="0"/>
        <v>#DIV/0!</v>
      </c>
      <c r="AE11" s="341"/>
      <c r="AF11" s="30">
        <f t="shared" si="44"/>
        <v>0</v>
      </c>
      <c r="AG11" s="29">
        <f t="shared" si="26"/>
        <v>0</v>
      </c>
      <c r="AH11" s="31">
        <f t="shared" si="27"/>
        <v>0</v>
      </c>
      <c r="AI11" s="31">
        <f t="shared" si="28"/>
        <v>0</v>
      </c>
      <c r="AJ11" s="31">
        <f t="shared" si="29"/>
        <v>0</v>
      </c>
      <c r="AK11" s="31">
        <f t="shared" si="30"/>
        <v>0</v>
      </c>
      <c r="AL11" s="31">
        <f t="shared" si="31"/>
        <v>0</v>
      </c>
      <c r="AM11" s="31">
        <f t="shared" si="32"/>
        <v>0</v>
      </c>
      <c r="AN11" s="31">
        <f t="shared" si="33"/>
        <v>0</v>
      </c>
      <c r="AO11" s="32">
        <f t="shared" si="34"/>
        <v>0</v>
      </c>
      <c r="AQ11" s="30">
        <f t="shared" si="45"/>
        <v>0</v>
      </c>
      <c r="AR11" s="30">
        <f t="shared" si="35"/>
        <v>0</v>
      </c>
      <c r="AS11" s="31">
        <f t="shared" si="36"/>
        <v>0</v>
      </c>
      <c r="AT11" s="31">
        <f t="shared" si="37"/>
        <v>0</v>
      </c>
      <c r="AU11" s="31">
        <f t="shared" si="38"/>
        <v>0</v>
      </c>
      <c r="AV11" s="31">
        <f t="shared" si="39"/>
        <v>0</v>
      </c>
      <c r="AW11" s="31">
        <f t="shared" si="40"/>
        <v>0</v>
      </c>
      <c r="AX11" s="31">
        <f t="shared" si="41"/>
        <v>0</v>
      </c>
      <c r="AY11" s="31">
        <f t="shared" si="42"/>
        <v>0</v>
      </c>
      <c r="AZ11" s="32">
        <f t="shared" si="43"/>
        <v>0</v>
      </c>
      <c r="BB11" s="30">
        <f t="shared" si="3"/>
        <v>0</v>
      </c>
      <c r="BC11" s="30">
        <f t="shared" si="4"/>
        <v>0</v>
      </c>
      <c r="BD11" s="31">
        <f t="shared" si="5"/>
        <v>0</v>
      </c>
      <c r="BE11" s="31">
        <f t="shared" si="6"/>
        <v>0</v>
      </c>
      <c r="BF11" s="31">
        <f t="shared" si="7"/>
        <v>0</v>
      </c>
      <c r="BG11" s="31">
        <f t="shared" si="8"/>
        <v>0</v>
      </c>
      <c r="BH11" s="31">
        <f t="shared" si="9"/>
        <v>0</v>
      </c>
      <c r="BI11" s="31">
        <f t="shared" si="10"/>
        <v>0</v>
      </c>
      <c r="BJ11" s="31">
        <f t="shared" si="11"/>
        <v>0</v>
      </c>
      <c r="BK11" s="32">
        <f t="shared" si="12"/>
        <v>0</v>
      </c>
      <c r="BM11" s="34">
        <f t="shared" si="25"/>
        <v>0</v>
      </c>
      <c r="BP11" s="34" t="str">
        <f t="shared" si="13"/>
        <v/>
      </c>
      <c r="BQ11" s="34" t="str">
        <f t="shared" si="14"/>
        <v/>
      </c>
      <c r="BR11" s="34" t="str">
        <f t="shared" si="15"/>
        <v/>
      </c>
      <c r="BS11" s="34" t="str">
        <f t="shared" si="16"/>
        <v/>
      </c>
      <c r="BT11" s="34" t="str">
        <f t="shared" si="17"/>
        <v/>
      </c>
      <c r="BU11" s="34" t="str">
        <f t="shared" si="18"/>
        <v/>
      </c>
      <c r="BV11" s="34" t="str">
        <f t="shared" si="19"/>
        <v/>
      </c>
      <c r="BW11" s="34" t="str">
        <f t="shared" si="20"/>
        <v/>
      </c>
      <c r="BX11" s="34" t="str">
        <f t="shared" si="21"/>
        <v/>
      </c>
      <c r="BY11" s="35" t="e">
        <f t="shared" si="22"/>
        <v>#DIV/0!</v>
      </c>
      <c r="BZ11" s="36">
        <f t="shared" si="23"/>
        <v>0</v>
      </c>
      <c r="CA11" s="36" t="e">
        <f t="shared" si="24"/>
        <v>#DIV/0!</v>
      </c>
    </row>
    <row r="12" spans="2:79" s="33" customFormat="1">
      <c r="B12" s="77">
        <v>8</v>
      </c>
      <c r="C12" s="79"/>
      <c r="D12" s="79"/>
      <c r="E12" s="80"/>
      <c r="F12" s="81"/>
      <c r="G12" s="79"/>
      <c r="H12" s="82"/>
      <c r="I12" s="83"/>
      <c r="J12" s="79"/>
      <c r="K12" s="79"/>
      <c r="L12" s="215"/>
      <c r="M12" s="215"/>
      <c r="N12" s="83"/>
      <c r="O12" s="83"/>
      <c r="P12" s="83"/>
      <c r="Q12" s="83"/>
      <c r="R12" s="84"/>
      <c r="S12" s="85"/>
      <c r="T12" s="85"/>
      <c r="U12" s="85"/>
      <c r="V12" s="85"/>
      <c r="W12" s="85"/>
      <c r="X12" s="85"/>
      <c r="Y12" s="85"/>
      <c r="Z12" s="85"/>
      <c r="AA12" s="97"/>
      <c r="AB12" s="87"/>
      <c r="AC12" s="88"/>
      <c r="AD12" s="89" t="e">
        <f t="shared" si="0"/>
        <v>#DIV/0!</v>
      </c>
      <c r="AE12" s="341"/>
      <c r="AF12" s="30">
        <f t="shared" si="44"/>
        <v>0</v>
      </c>
      <c r="AG12" s="29">
        <f t="shared" si="26"/>
        <v>0</v>
      </c>
      <c r="AH12" s="31">
        <f t="shared" si="27"/>
        <v>0</v>
      </c>
      <c r="AI12" s="31">
        <f t="shared" si="28"/>
        <v>0</v>
      </c>
      <c r="AJ12" s="31">
        <f t="shared" si="29"/>
        <v>0</v>
      </c>
      <c r="AK12" s="31">
        <f t="shared" si="30"/>
        <v>0</v>
      </c>
      <c r="AL12" s="31">
        <f t="shared" si="31"/>
        <v>0</v>
      </c>
      <c r="AM12" s="31">
        <f t="shared" si="32"/>
        <v>0</v>
      </c>
      <c r="AN12" s="31">
        <f t="shared" si="33"/>
        <v>0</v>
      </c>
      <c r="AO12" s="32">
        <f t="shared" si="34"/>
        <v>0</v>
      </c>
      <c r="AQ12" s="30">
        <f t="shared" si="45"/>
        <v>0</v>
      </c>
      <c r="AR12" s="30">
        <f t="shared" si="35"/>
        <v>0</v>
      </c>
      <c r="AS12" s="31">
        <f t="shared" si="36"/>
        <v>0</v>
      </c>
      <c r="AT12" s="31">
        <f t="shared" si="37"/>
        <v>0</v>
      </c>
      <c r="AU12" s="31">
        <f t="shared" si="38"/>
        <v>0</v>
      </c>
      <c r="AV12" s="31">
        <f t="shared" si="39"/>
        <v>0</v>
      </c>
      <c r="AW12" s="31">
        <f t="shared" si="40"/>
        <v>0</v>
      </c>
      <c r="AX12" s="31">
        <f t="shared" si="41"/>
        <v>0</v>
      </c>
      <c r="AY12" s="31">
        <f t="shared" si="42"/>
        <v>0</v>
      </c>
      <c r="AZ12" s="32">
        <f t="shared" si="43"/>
        <v>0</v>
      </c>
      <c r="BB12" s="30">
        <f t="shared" si="3"/>
        <v>0</v>
      </c>
      <c r="BC12" s="30">
        <f t="shared" si="4"/>
        <v>0</v>
      </c>
      <c r="BD12" s="31">
        <f t="shared" si="5"/>
        <v>0</v>
      </c>
      <c r="BE12" s="31">
        <f t="shared" si="6"/>
        <v>0</v>
      </c>
      <c r="BF12" s="31">
        <f t="shared" si="7"/>
        <v>0</v>
      </c>
      <c r="BG12" s="31">
        <f t="shared" si="8"/>
        <v>0</v>
      </c>
      <c r="BH12" s="31">
        <f t="shared" si="9"/>
        <v>0</v>
      </c>
      <c r="BI12" s="31">
        <f t="shared" si="10"/>
        <v>0</v>
      </c>
      <c r="BJ12" s="31">
        <f t="shared" si="11"/>
        <v>0</v>
      </c>
      <c r="BK12" s="32">
        <f t="shared" si="12"/>
        <v>0</v>
      </c>
      <c r="BM12" s="34">
        <f t="shared" si="25"/>
        <v>0</v>
      </c>
      <c r="BP12" s="34" t="str">
        <f t="shared" si="13"/>
        <v/>
      </c>
      <c r="BQ12" s="34" t="str">
        <f t="shared" si="14"/>
        <v/>
      </c>
      <c r="BR12" s="34" t="str">
        <f t="shared" si="15"/>
        <v/>
      </c>
      <c r="BS12" s="34" t="str">
        <f t="shared" si="16"/>
        <v/>
      </c>
      <c r="BT12" s="34" t="str">
        <f t="shared" si="17"/>
        <v/>
      </c>
      <c r="BU12" s="34" t="str">
        <f t="shared" si="18"/>
        <v/>
      </c>
      <c r="BV12" s="34" t="str">
        <f t="shared" si="19"/>
        <v/>
      </c>
      <c r="BW12" s="34" t="str">
        <f t="shared" si="20"/>
        <v/>
      </c>
      <c r="BX12" s="34" t="str">
        <f t="shared" si="21"/>
        <v/>
      </c>
      <c r="BY12" s="35" t="e">
        <f t="shared" si="22"/>
        <v>#DIV/0!</v>
      </c>
      <c r="BZ12" s="36">
        <f t="shared" si="23"/>
        <v>0</v>
      </c>
      <c r="CA12" s="36" t="e">
        <f t="shared" si="24"/>
        <v>#DIV/0!</v>
      </c>
    </row>
    <row r="13" spans="2:79" s="33" customFormat="1">
      <c r="B13" s="87">
        <v>9</v>
      </c>
      <c r="C13" s="90"/>
      <c r="D13" s="90"/>
      <c r="E13" s="96"/>
      <c r="F13" s="92"/>
      <c r="G13" s="90"/>
      <c r="H13" s="93"/>
      <c r="I13" s="94"/>
      <c r="J13" s="90"/>
      <c r="K13" s="90"/>
      <c r="L13" s="215"/>
      <c r="M13" s="215"/>
      <c r="N13" s="83"/>
      <c r="O13" s="83"/>
      <c r="P13" s="83"/>
      <c r="Q13" s="83"/>
      <c r="R13" s="84"/>
      <c r="S13" s="85"/>
      <c r="T13" s="85"/>
      <c r="U13" s="85"/>
      <c r="V13" s="85"/>
      <c r="W13" s="85"/>
      <c r="X13" s="85"/>
      <c r="Y13" s="85"/>
      <c r="Z13" s="85"/>
      <c r="AA13" s="97"/>
      <c r="AB13" s="87"/>
      <c r="AC13" s="88"/>
      <c r="AD13" s="89" t="e">
        <f t="shared" si="0"/>
        <v>#DIV/0!</v>
      </c>
      <c r="AE13" s="341"/>
      <c r="AF13" s="30">
        <f t="shared" si="44"/>
        <v>0</v>
      </c>
      <c r="AG13" s="29">
        <f t="shared" si="26"/>
        <v>0</v>
      </c>
      <c r="AH13" s="31">
        <f t="shared" si="27"/>
        <v>0</v>
      </c>
      <c r="AI13" s="31">
        <f t="shared" si="28"/>
        <v>0</v>
      </c>
      <c r="AJ13" s="31">
        <f t="shared" si="29"/>
        <v>0</v>
      </c>
      <c r="AK13" s="31">
        <f t="shared" si="30"/>
        <v>0</v>
      </c>
      <c r="AL13" s="31">
        <f t="shared" si="31"/>
        <v>0</v>
      </c>
      <c r="AM13" s="31">
        <f t="shared" si="32"/>
        <v>0</v>
      </c>
      <c r="AN13" s="31">
        <f t="shared" si="33"/>
        <v>0</v>
      </c>
      <c r="AO13" s="32">
        <f t="shared" si="34"/>
        <v>0</v>
      </c>
      <c r="AQ13" s="30">
        <f t="shared" si="45"/>
        <v>0</v>
      </c>
      <c r="AR13" s="30">
        <f t="shared" si="35"/>
        <v>0</v>
      </c>
      <c r="AS13" s="31">
        <f t="shared" si="36"/>
        <v>0</v>
      </c>
      <c r="AT13" s="31">
        <f t="shared" si="37"/>
        <v>0</v>
      </c>
      <c r="AU13" s="31">
        <f t="shared" si="38"/>
        <v>0</v>
      </c>
      <c r="AV13" s="31">
        <f t="shared" si="39"/>
        <v>0</v>
      </c>
      <c r="AW13" s="31">
        <f t="shared" si="40"/>
        <v>0</v>
      </c>
      <c r="AX13" s="31">
        <f t="shared" si="41"/>
        <v>0</v>
      </c>
      <c r="AY13" s="31">
        <f t="shared" si="42"/>
        <v>0</v>
      </c>
      <c r="AZ13" s="32">
        <f t="shared" si="43"/>
        <v>0</v>
      </c>
      <c r="BB13" s="30">
        <f t="shared" si="3"/>
        <v>0</v>
      </c>
      <c r="BC13" s="30">
        <f t="shared" si="4"/>
        <v>0</v>
      </c>
      <c r="BD13" s="31">
        <f t="shared" si="5"/>
        <v>0</v>
      </c>
      <c r="BE13" s="31">
        <f t="shared" si="6"/>
        <v>0</v>
      </c>
      <c r="BF13" s="31">
        <f t="shared" si="7"/>
        <v>0</v>
      </c>
      <c r="BG13" s="31">
        <f t="shared" si="8"/>
        <v>0</v>
      </c>
      <c r="BH13" s="31">
        <f t="shared" si="9"/>
        <v>0</v>
      </c>
      <c r="BI13" s="31">
        <f t="shared" si="10"/>
        <v>0</v>
      </c>
      <c r="BJ13" s="31">
        <f t="shared" si="11"/>
        <v>0</v>
      </c>
      <c r="BK13" s="32">
        <f t="shared" si="12"/>
        <v>0</v>
      </c>
      <c r="BM13" s="34">
        <f t="shared" si="25"/>
        <v>0</v>
      </c>
      <c r="BP13" s="34" t="str">
        <f t="shared" si="13"/>
        <v/>
      </c>
      <c r="BQ13" s="34" t="str">
        <f t="shared" si="14"/>
        <v/>
      </c>
      <c r="BR13" s="34" t="str">
        <f t="shared" si="15"/>
        <v/>
      </c>
      <c r="BS13" s="34" t="str">
        <f t="shared" si="16"/>
        <v/>
      </c>
      <c r="BT13" s="34" t="str">
        <f t="shared" si="17"/>
        <v/>
      </c>
      <c r="BU13" s="34" t="str">
        <f t="shared" si="18"/>
        <v/>
      </c>
      <c r="BV13" s="34" t="str">
        <f t="shared" si="19"/>
        <v/>
      </c>
      <c r="BW13" s="34" t="str">
        <f t="shared" si="20"/>
        <v/>
      </c>
      <c r="BX13" s="34" t="str">
        <f t="shared" si="21"/>
        <v/>
      </c>
      <c r="BY13" s="35" t="e">
        <f t="shared" si="22"/>
        <v>#DIV/0!</v>
      </c>
      <c r="BZ13" s="36">
        <f t="shared" si="23"/>
        <v>0</v>
      </c>
      <c r="CA13" s="36" t="e">
        <f t="shared" si="24"/>
        <v>#DIV/0!</v>
      </c>
    </row>
    <row r="14" spans="2:79" s="33" customFormat="1">
      <c r="B14" s="77">
        <v>10</v>
      </c>
      <c r="C14" s="78"/>
      <c r="D14" s="79"/>
      <c r="E14" s="80"/>
      <c r="F14" s="81"/>
      <c r="G14" s="79"/>
      <c r="H14" s="82"/>
      <c r="I14" s="83"/>
      <c r="J14" s="79"/>
      <c r="K14" s="79"/>
      <c r="L14" s="215"/>
      <c r="M14" s="215"/>
      <c r="N14" s="83"/>
      <c r="O14" s="83"/>
      <c r="P14" s="83"/>
      <c r="Q14" s="83"/>
      <c r="R14" s="84"/>
      <c r="S14" s="85"/>
      <c r="T14" s="85"/>
      <c r="U14" s="85"/>
      <c r="V14" s="85"/>
      <c r="W14" s="85"/>
      <c r="X14" s="85"/>
      <c r="Y14" s="85"/>
      <c r="Z14" s="85"/>
      <c r="AA14" s="97"/>
      <c r="AB14" s="87"/>
      <c r="AC14" s="88"/>
      <c r="AD14" s="89" t="e">
        <f t="shared" si="0"/>
        <v>#DIV/0!</v>
      </c>
      <c r="AE14" s="341"/>
      <c r="AF14" s="30">
        <f t="shared" si="44"/>
        <v>0</v>
      </c>
      <c r="AG14" s="29">
        <f t="shared" si="26"/>
        <v>0</v>
      </c>
      <c r="AH14" s="31">
        <f t="shared" si="27"/>
        <v>0</v>
      </c>
      <c r="AI14" s="31">
        <f t="shared" si="28"/>
        <v>0</v>
      </c>
      <c r="AJ14" s="31">
        <f t="shared" si="29"/>
        <v>0</v>
      </c>
      <c r="AK14" s="31">
        <f t="shared" si="30"/>
        <v>0</v>
      </c>
      <c r="AL14" s="31">
        <f t="shared" si="31"/>
        <v>0</v>
      </c>
      <c r="AM14" s="31">
        <f t="shared" si="32"/>
        <v>0</v>
      </c>
      <c r="AN14" s="31">
        <f t="shared" si="33"/>
        <v>0</v>
      </c>
      <c r="AO14" s="32">
        <f t="shared" si="34"/>
        <v>0</v>
      </c>
      <c r="AQ14" s="30">
        <f t="shared" si="45"/>
        <v>0</v>
      </c>
      <c r="AR14" s="30">
        <f t="shared" si="35"/>
        <v>0</v>
      </c>
      <c r="AS14" s="31">
        <f t="shared" si="36"/>
        <v>0</v>
      </c>
      <c r="AT14" s="31">
        <f t="shared" si="37"/>
        <v>0</v>
      </c>
      <c r="AU14" s="31">
        <f t="shared" si="38"/>
        <v>0</v>
      </c>
      <c r="AV14" s="31">
        <f t="shared" si="39"/>
        <v>0</v>
      </c>
      <c r="AW14" s="31">
        <f t="shared" si="40"/>
        <v>0</v>
      </c>
      <c r="AX14" s="31">
        <f t="shared" si="41"/>
        <v>0</v>
      </c>
      <c r="AY14" s="31">
        <f t="shared" si="42"/>
        <v>0</v>
      </c>
      <c r="AZ14" s="32">
        <f t="shared" si="43"/>
        <v>0</v>
      </c>
      <c r="BB14" s="30">
        <f t="shared" si="3"/>
        <v>0</v>
      </c>
      <c r="BC14" s="30">
        <f t="shared" si="4"/>
        <v>0</v>
      </c>
      <c r="BD14" s="31">
        <f t="shared" si="5"/>
        <v>0</v>
      </c>
      <c r="BE14" s="31">
        <f t="shared" si="6"/>
        <v>0</v>
      </c>
      <c r="BF14" s="31">
        <f t="shared" si="7"/>
        <v>0</v>
      </c>
      <c r="BG14" s="31">
        <f t="shared" si="8"/>
        <v>0</v>
      </c>
      <c r="BH14" s="31">
        <f t="shared" si="9"/>
        <v>0</v>
      </c>
      <c r="BI14" s="31">
        <f t="shared" si="10"/>
        <v>0</v>
      </c>
      <c r="BJ14" s="31">
        <f t="shared" si="11"/>
        <v>0</v>
      </c>
      <c r="BK14" s="32">
        <f t="shared" si="12"/>
        <v>0</v>
      </c>
      <c r="BM14" s="34">
        <f t="shared" si="25"/>
        <v>0</v>
      </c>
      <c r="BP14" s="34" t="str">
        <f t="shared" si="13"/>
        <v/>
      </c>
      <c r="BQ14" s="34" t="str">
        <f t="shared" si="14"/>
        <v/>
      </c>
      <c r="BR14" s="34" t="str">
        <f t="shared" si="15"/>
        <v/>
      </c>
      <c r="BS14" s="34" t="str">
        <f t="shared" si="16"/>
        <v/>
      </c>
      <c r="BT14" s="34" t="str">
        <f t="shared" si="17"/>
        <v/>
      </c>
      <c r="BU14" s="34" t="str">
        <f t="shared" si="18"/>
        <v/>
      </c>
      <c r="BV14" s="34" t="str">
        <f t="shared" si="19"/>
        <v/>
      </c>
      <c r="BW14" s="34" t="str">
        <f t="shared" si="20"/>
        <v/>
      </c>
      <c r="BX14" s="34" t="str">
        <f t="shared" si="21"/>
        <v/>
      </c>
      <c r="BY14" s="35" t="e">
        <f t="shared" si="22"/>
        <v>#DIV/0!</v>
      </c>
      <c r="BZ14" s="36">
        <f t="shared" si="23"/>
        <v>0</v>
      </c>
      <c r="CA14" s="36" t="e">
        <f t="shared" si="24"/>
        <v>#DIV/0!</v>
      </c>
    </row>
    <row r="15" spans="2:79" s="33" customFormat="1">
      <c r="B15" s="87">
        <v>11</v>
      </c>
      <c r="C15" s="95"/>
      <c r="D15" s="90"/>
      <c r="E15" s="96"/>
      <c r="F15" s="92"/>
      <c r="G15" s="90"/>
      <c r="H15" s="93"/>
      <c r="I15" s="94"/>
      <c r="J15" s="90"/>
      <c r="K15" s="90"/>
      <c r="L15" s="215"/>
      <c r="M15" s="215"/>
      <c r="N15" s="83"/>
      <c r="O15" s="83"/>
      <c r="P15" s="83"/>
      <c r="Q15" s="83"/>
      <c r="R15" s="84"/>
      <c r="S15" s="85"/>
      <c r="T15" s="85"/>
      <c r="U15" s="85"/>
      <c r="V15" s="85"/>
      <c r="W15" s="85"/>
      <c r="X15" s="85"/>
      <c r="Y15" s="85"/>
      <c r="Z15" s="85"/>
      <c r="AA15" s="97"/>
      <c r="AB15" s="87"/>
      <c r="AC15" s="88"/>
      <c r="AD15" s="89" t="e">
        <f t="shared" si="0"/>
        <v>#DIV/0!</v>
      </c>
      <c r="AE15" s="341"/>
      <c r="AF15" s="30">
        <f t="shared" si="44"/>
        <v>0</v>
      </c>
      <c r="AG15" s="29">
        <f t="shared" si="26"/>
        <v>0</v>
      </c>
      <c r="AH15" s="31">
        <f t="shared" si="27"/>
        <v>0</v>
      </c>
      <c r="AI15" s="31">
        <f t="shared" si="28"/>
        <v>0</v>
      </c>
      <c r="AJ15" s="31">
        <f t="shared" si="29"/>
        <v>0</v>
      </c>
      <c r="AK15" s="31">
        <f t="shared" si="30"/>
        <v>0</v>
      </c>
      <c r="AL15" s="31">
        <f t="shared" si="31"/>
        <v>0</v>
      </c>
      <c r="AM15" s="31">
        <f t="shared" si="32"/>
        <v>0</v>
      </c>
      <c r="AN15" s="31">
        <f t="shared" si="33"/>
        <v>0</v>
      </c>
      <c r="AO15" s="32">
        <f t="shared" si="34"/>
        <v>0</v>
      </c>
      <c r="AQ15" s="30">
        <f t="shared" si="45"/>
        <v>0</v>
      </c>
      <c r="AR15" s="30">
        <f t="shared" si="35"/>
        <v>0</v>
      </c>
      <c r="AS15" s="31">
        <f t="shared" si="36"/>
        <v>0</v>
      </c>
      <c r="AT15" s="31">
        <f t="shared" si="37"/>
        <v>0</v>
      </c>
      <c r="AU15" s="31">
        <f t="shared" si="38"/>
        <v>0</v>
      </c>
      <c r="AV15" s="31">
        <f t="shared" si="39"/>
        <v>0</v>
      </c>
      <c r="AW15" s="31">
        <f t="shared" si="40"/>
        <v>0</v>
      </c>
      <c r="AX15" s="31">
        <f t="shared" si="41"/>
        <v>0</v>
      </c>
      <c r="AY15" s="31">
        <f t="shared" si="42"/>
        <v>0</v>
      </c>
      <c r="AZ15" s="32">
        <f t="shared" si="43"/>
        <v>0</v>
      </c>
      <c r="BB15" s="30">
        <f t="shared" si="3"/>
        <v>0</v>
      </c>
      <c r="BC15" s="30">
        <f t="shared" si="4"/>
        <v>0</v>
      </c>
      <c r="BD15" s="31">
        <f t="shared" si="5"/>
        <v>0</v>
      </c>
      <c r="BE15" s="31">
        <f t="shared" si="6"/>
        <v>0</v>
      </c>
      <c r="BF15" s="31">
        <f t="shared" si="7"/>
        <v>0</v>
      </c>
      <c r="BG15" s="31">
        <f t="shared" si="8"/>
        <v>0</v>
      </c>
      <c r="BH15" s="31">
        <f t="shared" si="9"/>
        <v>0</v>
      </c>
      <c r="BI15" s="31">
        <f t="shared" si="10"/>
        <v>0</v>
      </c>
      <c r="BJ15" s="31">
        <f t="shared" si="11"/>
        <v>0</v>
      </c>
      <c r="BK15" s="32">
        <f t="shared" si="12"/>
        <v>0</v>
      </c>
      <c r="BM15" s="34">
        <f t="shared" si="25"/>
        <v>0</v>
      </c>
      <c r="BP15" s="34" t="str">
        <f t="shared" si="13"/>
        <v/>
      </c>
      <c r="BQ15" s="34" t="str">
        <f t="shared" si="14"/>
        <v/>
      </c>
      <c r="BR15" s="34" t="str">
        <f t="shared" si="15"/>
        <v/>
      </c>
      <c r="BS15" s="34" t="str">
        <f t="shared" si="16"/>
        <v/>
      </c>
      <c r="BT15" s="34" t="str">
        <f t="shared" si="17"/>
        <v/>
      </c>
      <c r="BU15" s="34" t="str">
        <f t="shared" si="18"/>
        <v/>
      </c>
      <c r="BV15" s="34" t="str">
        <f t="shared" si="19"/>
        <v/>
      </c>
      <c r="BW15" s="34" t="str">
        <f t="shared" si="20"/>
        <v/>
      </c>
      <c r="BX15" s="34" t="str">
        <f t="shared" si="21"/>
        <v/>
      </c>
      <c r="BY15" s="35" t="e">
        <f t="shared" si="22"/>
        <v>#DIV/0!</v>
      </c>
      <c r="BZ15" s="36">
        <f t="shared" si="23"/>
        <v>0</v>
      </c>
      <c r="CA15" s="36" t="e">
        <f t="shared" si="24"/>
        <v>#DIV/0!</v>
      </c>
    </row>
    <row r="16" spans="2:79" s="33" customFormat="1">
      <c r="B16" s="77">
        <v>12</v>
      </c>
      <c r="C16" s="79"/>
      <c r="D16" s="79"/>
      <c r="E16" s="80"/>
      <c r="F16" s="81"/>
      <c r="G16" s="79"/>
      <c r="H16" s="82"/>
      <c r="I16" s="83"/>
      <c r="J16" s="79"/>
      <c r="K16" s="79"/>
      <c r="L16" s="215"/>
      <c r="M16" s="215"/>
      <c r="N16" s="83"/>
      <c r="O16" s="83"/>
      <c r="P16" s="83"/>
      <c r="Q16" s="83"/>
      <c r="R16" s="84"/>
      <c r="S16" s="85"/>
      <c r="T16" s="85"/>
      <c r="U16" s="85"/>
      <c r="V16" s="85"/>
      <c r="W16" s="85"/>
      <c r="X16" s="85"/>
      <c r="Y16" s="85"/>
      <c r="Z16" s="85"/>
      <c r="AA16" s="97"/>
      <c r="AB16" s="87"/>
      <c r="AC16" s="88"/>
      <c r="AD16" s="89" t="e">
        <f t="shared" si="0"/>
        <v>#DIV/0!</v>
      </c>
      <c r="AE16" s="341"/>
      <c r="AF16" s="30">
        <f t="shared" si="44"/>
        <v>0</v>
      </c>
      <c r="AG16" s="29">
        <f t="shared" si="26"/>
        <v>0</v>
      </c>
      <c r="AH16" s="31">
        <f t="shared" si="27"/>
        <v>0</v>
      </c>
      <c r="AI16" s="31">
        <f t="shared" si="28"/>
        <v>0</v>
      </c>
      <c r="AJ16" s="31">
        <f t="shared" si="29"/>
        <v>0</v>
      </c>
      <c r="AK16" s="31">
        <f t="shared" si="30"/>
        <v>0</v>
      </c>
      <c r="AL16" s="31">
        <f t="shared" si="31"/>
        <v>0</v>
      </c>
      <c r="AM16" s="31">
        <f t="shared" si="32"/>
        <v>0</v>
      </c>
      <c r="AN16" s="31">
        <f t="shared" si="33"/>
        <v>0</v>
      </c>
      <c r="AO16" s="32">
        <f t="shared" si="34"/>
        <v>0</v>
      </c>
      <c r="AQ16" s="30">
        <f t="shared" si="45"/>
        <v>0</v>
      </c>
      <c r="AR16" s="30">
        <f t="shared" si="35"/>
        <v>0</v>
      </c>
      <c r="AS16" s="31">
        <f t="shared" si="36"/>
        <v>0</v>
      </c>
      <c r="AT16" s="31">
        <f t="shared" si="37"/>
        <v>0</v>
      </c>
      <c r="AU16" s="31">
        <f t="shared" si="38"/>
        <v>0</v>
      </c>
      <c r="AV16" s="31">
        <f t="shared" si="39"/>
        <v>0</v>
      </c>
      <c r="AW16" s="31">
        <f t="shared" si="40"/>
        <v>0</v>
      </c>
      <c r="AX16" s="31">
        <f t="shared" si="41"/>
        <v>0</v>
      </c>
      <c r="AY16" s="31">
        <f t="shared" si="42"/>
        <v>0</v>
      </c>
      <c r="AZ16" s="32">
        <f t="shared" si="43"/>
        <v>0</v>
      </c>
      <c r="BB16" s="30">
        <f t="shared" si="3"/>
        <v>0</v>
      </c>
      <c r="BC16" s="30">
        <f t="shared" si="4"/>
        <v>0</v>
      </c>
      <c r="BD16" s="31">
        <f t="shared" si="5"/>
        <v>0</v>
      </c>
      <c r="BE16" s="31">
        <f t="shared" si="6"/>
        <v>0</v>
      </c>
      <c r="BF16" s="31">
        <f t="shared" si="7"/>
        <v>0</v>
      </c>
      <c r="BG16" s="31">
        <f t="shared" si="8"/>
        <v>0</v>
      </c>
      <c r="BH16" s="31">
        <f t="shared" si="9"/>
        <v>0</v>
      </c>
      <c r="BI16" s="31">
        <f t="shared" si="10"/>
        <v>0</v>
      </c>
      <c r="BJ16" s="31">
        <f t="shared" si="11"/>
        <v>0</v>
      </c>
      <c r="BK16" s="32">
        <f t="shared" si="12"/>
        <v>0</v>
      </c>
      <c r="BM16" s="34">
        <f t="shared" si="25"/>
        <v>0</v>
      </c>
      <c r="BP16" s="34" t="str">
        <f t="shared" si="13"/>
        <v/>
      </c>
      <c r="BQ16" s="34" t="str">
        <f t="shared" si="14"/>
        <v/>
      </c>
      <c r="BR16" s="34" t="str">
        <f t="shared" si="15"/>
        <v/>
      </c>
      <c r="BS16" s="34" t="str">
        <f t="shared" si="16"/>
        <v/>
      </c>
      <c r="BT16" s="34" t="str">
        <f t="shared" si="17"/>
        <v/>
      </c>
      <c r="BU16" s="34" t="str">
        <f t="shared" si="18"/>
        <v/>
      </c>
      <c r="BV16" s="34" t="str">
        <f t="shared" si="19"/>
        <v/>
      </c>
      <c r="BW16" s="34" t="str">
        <f t="shared" si="20"/>
        <v/>
      </c>
      <c r="BX16" s="34" t="str">
        <f t="shared" si="21"/>
        <v/>
      </c>
      <c r="BY16" s="35" t="e">
        <f t="shared" si="22"/>
        <v>#DIV/0!</v>
      </c>
      <c r="BZ16" s="36">
        <f t="shared" si="23"/>
        <v>0</v>
      </c>
      <c r="CA16" s="36" t="e">
        <f t="shared" si="24"/>
        <v>#DIV/0!</v>
      </c>
    </row>
    <row r="17" spans="2:79" s="33" customFormat="1">
      <c r="B17" s="87">
        <v>13</v>
      </c>
      <c r="C17" s="90"/>
      <c r="D17" s="90"/>
      <c r="E17" s="91"/>
      <c r="F17" s="92"/>
      <c r="G17" s="90"/>
      <c r="H17" s="93"/>
      <c r="I17" s="94"/>
      <c r="J17" s="90"/>
      <c r="K17" s="90"/>
      <c r="L17" s="215"/>
      <c r="M17" s="215"/>
      <c r="N17" s="83"/>
      <c r="O17" s="83"/>
      <c r="P17" s="83"/>
      <c r="Q17" s="83"/>
      <c r="R17" s="84"/>
      <c r="S17" s="85"/>
      <c r="T17" s="85"/>
      <c r="U17" s="85"/>
      <c r="V17" s="85"/>
      <c r="W17" s="85"/>
      <c r="X17" s="85"/>
      <c r="Y17" s="85"/>
      <c r="Z17" s="85"/>
      <c r="AA17" s="97"/>
      <c r="AB17" s="87"/>
      <c r="AC17" s="88"/>
      <c r="AD17" s="89" t="e">
        <f t="shared" si="0"/>
        <v>#DIV/0!</v>
      </c>
      <c r="AE17" s="341"/>
      <c r="AF17" s="30">
        <f t="shared" si="44"/>
        <v>0</v>
      </c>
      <c r="AG17" s="29">
        <f t="shared" si="26"/>
        <v>0</v>
      </c>
      <c r="AH17" s="31">
        <f t="shared" si="27"/>
        <v>0</v>
      </c>
      <c r="AI17" s="31">
        <f t="shared" si="28"/>
        <v>0</v>
      </c>
      <c r="AJ17" s="31">
        <f t="shared" si="29"/>
        <v>0</v>
      </c>
      <c r="AK17" s="31">
        <f t="shared" si="30"/>
        <v>0</v>
      </c>
      <c r="AL17" s="31">
        <f t="shared" si="31"/>
        <v>0</v>
      </c>
      <c r="AM17" s="31">
        <f t="shared" si="32"/>
        <v>0</v>
      </c>
      <c r="AN17" s="31">
        <f t="shared" si="33"/>
        <v>0</v>
      </c>
      <c r="AO17" s="32">
        <f t="shared" si="34"/>
        <v>0</v>
      </c>
      <c r="AQ17" s="30">
        <f t="shared" si="45"/>
        <v>0</v>
      </c>
      <c r="AR17" s="30">
        <f t="shared" si="35"/>
        <v>0</v>
      </c>
      <c r="AS17" s="31">
        <f t="shared" si="36"/>
        <v>0</v>
      </c>
      <c r="AT17" s="31">
        <f t="shared" si="37"/>
        <v>0</v>
      </c>
      <c r="AU17" s="31">
        <f t="shared" si="38"/>
        <v>0</v>
      </c>
      <c r="AV17" s="31">
        <f t="shared" si="39"/>
        <v>0</v>
      </c>
      <c r="AW17" s="31">
        <f t="shared" si="40"/>
        <v>0</v>
      </c>
      <c r="AX17" s="31">
        <f t="shared" si="41"/>
        <v>0</v>
      </c>
      <c r="AY17" s="31">
        <f t="shared" si="42"/>
        <v>0</v>
      </c>
      <c r="AZ17" s="32">
        <f t="shared" si="43"/>
        <v>0</v>
      </c>
      <c r="BB17" s="30">
        <f t="shared" si="3"/>
        <v>0</v>
      </c>
      <c r="BC17" s="30">
        <f t="shared" si="4"/>
        <v>0</v>
      </c>
      <c r="BD17" s="31">
        <f t="shared" si="5"/>
        <v>0</v>
      </c>
      <c r="BE17" s="31">
        <f t="shared" si="6"/>
        <v>0</v>
      </c>
      <c r="BF17" s="31">
        <f t="shared" si="7"/>
        <v>0</v>
      </c>
      <c r="BG17" s="31">
        <f t="shared" si="8"/>
        <v>0</v>
      </c>
      <c r="BH17" s="31">
        <f t="shared" si="9"/>
        <v>0</v>
      </c>
      <c r="BI17" s="31">
        <f t="shared" si="10"/>
        <v>0</v>
      </c>
      <c r="BJ17" s="31">
        <f t="shared" si="11"/>
        <v>0</v>
      </c>
      <c r="BK17" s="32">
        <f t="shared" si="12"/>
        <v>0</v>
      </c>
      <c r="BM17" s="34">
        <f t="shared" si="25"/>
        <v>0</v>
      </c>
      <c r="BP17" s="34" t="str">
        <f t="shared" si="13"/>
        <v/>
      </c>
      <c r="BQ17" s="34" t="str">
        <f t="shared" si="14"/>
        <v/>
      </c>
      <c r="BR17" s="34" t="str">
        <f t="shared" si="15"/>
        <v/>
      </c>
      <c r="BS17" s="34" t="str">
        <f t="shared" si="16"/>
        <v/>
      </c>
      <c r="BT17" s="34" t="str">
        <f t="shared" si="17"/>
        <v/>
      </c>
      <c r="BU17" s="34" t="str">
        <f t="shared" si="18"/>
        <v/>
      </c>
      <c r="BV17" s="34" t="str">
        <f t="shared" si="19"/>
        <v/>
      </c>
      <c r="BW17" s="34" t="str">
        <f t="shared" si="20"/>
        <v/>
      </c>
      <c r="BX17" s="34" t="str">
        <f t="shared" si="21"/>
        <v/>
      </c>
      <c r="BY17" s="35" t="e">
        <f t="shared" si="22"/>
        <v>#DIV/0!</v>
      </c>
      <c r="BZ17" s="36">
        <f t="shared" si="23"/>
        <v>0</v>
      </c>
      <c r="CA17" s="36" t="e">
        <f t="shared" si="24"/>
        <v>#DIV/0!</v>
      </c>
    </row>
    <row r="18" spans="2:79" s="33" customFormat="1">
      <c r="B18" s="77">
        <v>14</v>
      </c>
      <c r="C18" s="79"/>
      <c r="D18" s="79"/>
      <c r="E18" s="80"/>
      <c r="F18" s="81"/>
      <c r="G18" s="79"/>
      <c r="H18" s="82"/>
      <c r="I18" s="83"/>
      <c r="J18" s="79"/>
      <c r="K18" s="79"/>
      <c r="L18" s="215"/>
      <c r="M18" s="215"/>
      <c r="N18" s="83"/>
      <c r="O18" s="83"/>
      <c r="P18" s="83"/>
      <c r="Q18" s="83"/>
      <c r="R18" s="84"/>
      <c r="S18" s="85"/>
      <c r="T18" s="85"/>
      <c r="U18" s="85"/>
      <c r="V18" s="85"/>
      <c r="W18" s="85"/>
      <c r="X18" s="85"/>
      <c r="Y18" s="85"/>
      <c r="Z18" s="85"/>
      <c r="AA18" s="97"/>
      <c r="AB18" s="87"/>
      <c r="AC18" s="88"/>
      <c r="AD18" s="89" t="e">
        <f t="shared" si="0"/>
        <v>#DIV/0!</v>
      </c>
      <c r="AE18" s="341"/>
      <c r="AF18" s="30">
        <f t="shared" si="44"/>
        <v>0</v>
      </c>
      <c r="AG18" s="29">
        <f t="shared" si="26"/>
        <v>0</v>
      </c>
      <c r="AH18" s="31">
        <f t="shared" si="27"/>
        <v>0</v>
      </c>
      <c r="AI18" s="31">
        <f t="shared" si="28"/>
        <v>0</v>
      </c>
      <c r="AJ18" s="31">
        <f t="shared" si="29"/>
        <v>0</v>
      </c>
      <c r="AK18" s="31">
        <f t="shared" si="30"/>
        <v>0</v>
      </c>
      <c r="AL18" s="31">
        <f t="shared" si="31"/>
        <v>0</v>
      </c>
      <c r="AM18" s="31">
        <f t="shared" si="32"/>
        <v>0</v>
      </c>
      <c r="AN18" s="31">
        <f t="shared" si="33"/>
        <v>0</v>
      </c>
      <c r="AO18" s="32">
        <f t="shared" si="34"/>
        <v>0</v>
      </c>
      <c r="AQ18" s="30">
        <f t="shared" si="45"/>
        <v>0</v>
      </c>
      <c r="AR18" s="30">
        <f t="shared" si="35"/>
        <v>0</v>
      </c>
      <c r="AS18" s="31">
        <f t="shared" si="36"/>
        <v>0</v>
      </c>
      <c r="AT18" s="31">
        <f t="shared" si="37"/>
        <v>0</v>
      </c>
      <c r="AU18" s="31">
        <f t="shared" si="38"/>
        <v>0</v>
      </c>
      <c r="AV18" s="31">
        <f t="shared" si="39"/>
        <v>0</v>
      </c>
      <c r="AW18" s="31">
        <f t="shared" si="40"/>
        <v>0</v>
      </c>
      <c r="AX18" s="31">
        <f t="shared" si="41"/>
        <v>0</v>
      </c>
      <c r="AY18" s="31">
        <f t="shared" si="42"/>
        <v>0</v>
      </c>
      <c r="AZ18" s="32">
        <f t="shared" si="43"/>
        <v>0</v>
      </c>
      <c r="BB18" s="30">
        <f t="shared" si="3"/>
        <v>0</v>
      </c>
      <c r="BC18" s="30">
        <f t="shared" si="4"/>
        <v>0</v>
      </c>
      <c r="BD18" s="31">
        <f t="shared" si="5"/>
        <v>0</v>
      </c>
      <c r="BE18" s="31">
        <f t="shared" si="6"/>
        <v>0</v>
      </c>
      <c r="BF18" s="31">
        <f t="shared" si="7"/>
        <v>0</v>
      </c>
      <c r="BG18" s="31">
        <f t="shared" si="8"/>
        <v>0</v>
      </c>
      <c r="BH18" s="31">
        <f t="shared" si="9"/>
        <v>0</v>
      </c>
      <c r="BI18" s="31">
        <f t="shared" si="10"/>
        <v>0</v>
      </c>
      <c r="BJ18" s="31">
        <f t="shared" si="11"/>
        <v>0</v>
      </c>
      <c r="BK18" s="32">
        <f t="shared" si="12"/>
        <v>0</v>
      </c>
      <c r="BM18" s="34">
        <f t="shared" si="25"/>
        <v>0</v>
      </c>
      <c r="BP18" s="34" t="str">
        <f t="shared" si="13"/>
        <v/>
      </c>
      <c r="BQ18" s="34" t="str">
        <f t="shared" si="14"/>
        <v/>
      </c>
      <c r="BR18" s="34" t="str">
        <f t="shared" si="15"/>
        <v/>
      </c>
      <c r="BS18" s="34" t="str">
        <f t="shared" si="16"/>
        <v/>
      </c>
      <c r="BT18" s="34" t="str">
        <f t="shared" si="17"/>
        <v/>
      </c>
      <c r="BU18" s="34" t="str">
        <f t="shared" si="18"/>
        <v/>
      </c>
      <c r="BV18" s="34" t="str">
        <f t="shared" si="19"/>
        <v/>
      </c>
      <c r="BW18" s="34" t="str">
        <f t="shared" si="20"/>
        <v/>
      </c>
      <c r="BX18" s="34" t="str">
        <f t="shared" si="21"/>
        <v/>
      </c>
      <c r="BY18" s="35" t="e">
        <f t="shared" si="22"/>
        <v>#DIV/0!</v>
      </c>
      <c r="BZ18" s="36">
        <f t="shared" si="23"/>
        <v>0</v>
      </c>
      <c r="CA18" s="36" t="e">
        <f t="shared" si="24"/>
        <v>#DIV/0!</v>
      </c>
    </row>
    <row r="19" spans="2:79" s="33" customFormat="1">
      <c r="B19" s="87">
        <v>15</v>
      </c>
      <c r="C19" s="95"/>
      <c r="D19" s="90"/>
      <c r="E19" s="96"/>
      <c r="F19" s="92"/>
      <c r="G19" s="90"/>
      <c r="H19" s="93"/>
      <c r="I19" s="94"/>
      <c r="J19" s="90"/>
      <c r="K19" s="90"/>
      <c r="L19" s="215"/>
      <c r="M19" s="215"/>
      <c r="N19" s="83"/>
      <c r="O19" s="83"/>
      <c r="P19" s="83"/>
      <c r="Q19" s="83"/>
      <c r="R19" s="84"/>
      <c r="S19" s="85"/>
      <c r="T19" s="85"/>
      <c r="U19" s="85"/>
      <c r="V19" s="85"/>
      <c r="W19" s="85"/>
      <c r="X19" s="85"/>
      <c r="Y19" s="85"/>
      <c r="Z19" s="85"/>
      <c r="AA19" s="97"/>
      <c r="AB19" s="87"/>
      <c r="AC19" s="88"/>
      <c r="AD19" s="89" t="e">
        <f t="shared" si="0"/>
        <v>#DIV/0!</v>
      </c>
      <c r="AE19" s="341"/>
      <c r="AF19" s="30">
        <f t="shared" si="44"/>
        <v>0</v>
      </c>
      <c r="AG19" s="29">
        <f t="shared" si="26"/>
        <v>0</v>
      </c>
      <c r="AH19" s="31">
        <f t="shared" si="27"/>
        <v>0</v>
      </c>
      <c r="AI19" s="31">
        <f t="shared" si="28"/>
        <v>0</v>
      </c>
      <c r="AJ19" s="31">
        <f t="shared" si="29"/>
        <v>0</v>
      </c>
      <c r="AK19" s="31">
        <f t="shared" si="30"/>
        <v>0</v>
      </c>
      <c r="AL19" s="31">
        <f t="shared" si="31"/>
        <v>0</v>
      </c>
      <c r="AM19" s="31">
        <f t="shared" si="32"/>
        <v>0</v>
      </c>
      <c r="AN19" s="31">
        <f t="shared" si="33"/>
        <v>0</v>
      </c>
      <c r="AO19" s="32">
        <f t="shared" si="34"/>
        <v>0</v>
      </c>
      <c r="AQ19" s="30">
        <f t="shared" si="45"/>
        <v>0</v>
      </c>
      <c r="AR19" s="30">
        <f t="shared" si="35"/>
        <v>0</v>
      </c>
      <c r="AS19" s="31">
        <f t="shared" si="36"/>
        <v>0</v>
      </c>
      <c r="AT19" s="31">
        <f t="shared" si="37"/>
        <v>0</v>
      </c>
      <c r="AU19" s="31">
        <f t="shared" si="38"/>
        <v>0</v>
      </c>
      <c r="AV19" s="31">
        <f t="shared" si="39"/>
        <v>0</v>
      </c>
      <c r="AW19" s="31">
        <f t="shared" si="40"/>
        <v>0</v>
      </c>
      <c r="AX19" s="31">
        <f t="shared" si="41"/>
        <v>0</v>
      </c>
      <c r="AY19" s="31">
        <f t="shared" si="42"/>
        <v>0</v>
      </c>
      <c r="AZ19" s="32">
        <f t="shared" si="43"/>
        <v>0</v>
      </c>
      <c r="BB19" s="30">
        <f t="shared" si="3"/>
        <v>0</v>
      </c>
      <c r="BC19" s="30">
        <f t="shared" si="4"/>
        <v>0</v>
      </c>
      <c r="BD19" s="31">
        <f t="shared" si="5"/>
        <v>0</v>
      </c>
      <c r="BE19" s="31">
        <f t="shared" si="6"/>
        <v>0</v>
      </c>
      <c r="BF19" s="31">
        <f t="shared" si="7"/>
        <v>0</v>
      </c>
      <c r="BG19" s="31">
        <f t="shared" si="8"/>
        <v>0</v>
      </c>
      <c r="BH19" s="31">
        <f t="shared" si="9"/>
        <v>0</v>
      </c>
      <c r="BI19" s="31">
        <f t="shared" si="10"/>
        <v>0</v>
      </c>
      <c r="BJ19" s="31">
        <f t="shared" si="11"/>
        <v>0</v>
      </c>
      <c r="BK19" s="32">
        <f t="shared" si="12"/>
        <v>0</v>
      </c>
      <c r="BM19" s="34">
        <f t="shared" si="25"/>
        <v>0</v>
      </c>
      <c r="BP19" s="34" t="str">
        <f t="shared" si="13"/>
        <v/>
      </c>
      <c r="BQ19" s="34" t="str">
        <f t="shared" si="14"/>
        <v/>
      </c>
      <c r="BR19" s="34" t="str">
        <f t="shared" si="15"/>
        <v/>
      </c>
      <c r="BS19" s="34" t="str">
        <f t="shared" si="16"/>
        <v/>
      </c>
      <c r="BT19" s="34" t="str">
        <f t="shared" si="17"/>
        <v/>
      </c>
      <c r="BU19" s="34" t="str">
        <f t="shared" si="18"/>
        <v/>
      </c>
      <c r="BV19" s="34" t="str">
        <f t="shared" si="19"/>
        <v/>
      </c>
      <c r="BW19" s="34" t="str">
        <f t="shared" si="20"/>
        <v/>
      </c>
      <c r="BX19" s="34" t="str">
        <f t="shared" si="21"/>
        <v/>
      </c>
      <c r="BY19" s="35" t="e">
        <f t="shared" si="22"/>
        <v>#DIV/0!</v>
      </c>
      <c r="BZ19" s="36">
        <f t="shared" si="23"/>
        <v>0</v>
      </c>
      <c r="CA19" s="36" t="e">
        <f t="shared" si="24"/>
        <v>#DIV/0!</v>
      </c>
    </row>
    <row r="20" spans="2:79" s="33" customFormat="1">
      <c r="B20" s="77">
        <v>16</v>
      </c>
      <c r="C20" s="79"/>
      <c r="D20" s="79"/>
      <c r="E20" s="80"/>
      <c r="F20" s="81"/>
      <c r="G20" s="79"/>
      <c r="H20" s="82"/>
      <c r="I20" s="83"/>
      <c r="J20" s="79"/>
      <c r="K20" s="79"/>
      <c r="L20" s="215"/>
      <c r="M20" s="215"/>
      <c r="N20" s="83"/>
      <c r="O20" s="83"/>
      <c r="P20" s="83"/>
      <c r="Q20" s="83"/>
      <c r="R20" s="84"/>
      <c r="S20" s="85"/>
      <c r="T20" s="85"/>
      <c r="U20" s="85"/>
      <c r="V20" s="85"/>
      <c r="W20" s="85"/>
      <c r="X20" s="85"/>
      <c r="Y20" s="85"/>
      <c r="Z20" s="85"/>
      <c r="AA20" s="97"/>
      <c r="AB20" s="87"/>
      <c r="AC20" s="88"/>
      <c r="AD20" s="89" t="e">
        <f t="shared" si="0"/>
        <v>#DIV/0!</v>
      </c>
      <c r="AE20" s="341"/>
      <c r="AF20" s="30">
        <f t="shared" si="44"/>
        <v>0</v>
      </c>
      <c r="AG20" s="29">
        <f t="shared" si="26"/>
        <v>0</v>
      </c>
      <c r="AH20" s="31">
        <f t="shared" si="27"/>
        <v>0</v>
      </c>
      <c r="AI20" s="31">
        <f t="shared" si="28"/>
        <v>0</v>
      </c>
      <c r="AJ20" s="31">
        <f t="shared" si="29"/>
        <v>0</v>
      </c>
      <c r="AK20" s="31">
        <f t="shared" si="30"/>
        <v>0</v>
      </c>
      <c r="AL20" s="31">
        <f t="shared" si="31"/>
        <v>0</v>
      </c>
      <c r="AM20" s="31">
        <f t="shared" si="32"/>
        <v>0</v>
      </c>
      <c r="AN20" s="31">
        <f t="shared" si="33"/>
        <v>0</v>
      </c>
      <c r="AO20" s="32">
        <f t="shared" si="34"/>
        <v>0</v>
      </c>
      <c r="AQ20" s="30">
        <f t="shared" si="45"/>
        <v>0</v>
      </c>
      <c r="AR20" s="30">
        <f t="shared" si="35"/>
        <v>0</v>
      </c>
      <c r="AS20" s="31">
        <f t="shared" si="36"/>
        <v>0</v>
      </c>
      <c r="AT20" s="31">
        <f t="shared" si="37"/>
        <v>0</v>
      </c>
      <c r="AU20" s="31">
        <f t="shared" si="38"/>
        <v>0</v>
      </c>
      <c r="AV20" s="31">
        <f t="shared" si="39"/>
        <v>0</v>
      </c>
      <c r="AW20" s="31">
        <f t="shared" si="40"/>
        <v>0</v>
      </c>
      <c r="AX20" s="31">
        <f t="shared" si="41"/>
        <v>0</v>
      </c>
      <c r="AY20" s="31">
        <f t="shared" si="42"/>
        <v>0</v>
      </c>
      <c r="AZ20" s="32">
        <f t="shared" si="43"/>
        <v>0</v>
      </c>
      <c r="BB20" s="30">
        <f t="shared" si="3"/>
        <v>0</v>
      </c>
      <c r="BC20" s="30">
        <f t="shared" si="4"/>
        <v>0</v>
      </c>
      <c r="BD20" s="31">
        <f t="shared" si="5"/>
        <v>0</v>
      </c>
      <c r="BE20" s="31">
        <f t="shared" si="6"/>
        <v>0</v>
      </c>
      <c r="BF20" s="31">
        <f t="shared" si="7"/>
        <v>0</v>
      </c>
      <c r="BG20" s="31">
        <f t="shared" si="8"/>
        <v>0</v>
      </c>
      <c r="BH20" s="31">
        <f t="shared" si="9"/>
        <v>0</v>
      </c>
      <c r="BI20" s="31">
        <f t="shared" si="10"/>
        <v>0</v>
      </c>
      <c r="BJ20" s="31">
        <f t="shared" si="11"/>
        <v>0</v>
      </c>
      <c r="BK20" s="32">
        <f t="shared" si="12"/>
        <v>0</v>
      </c>
      <c r="BM20" s="34">
        <f t="shared" si="25"/>
        <v>0</v>
      </c>
      <c r="BP20" s="34" t="str">
        <f t="shared" si="13"/>
        <v/>
      </c>
      <c r="BQ20" s="34" t="str">
        <f t="shared" si="14"/>
        <v/>
      </c>
      <c r="BR20" s="34" t="str">
        <f t="shared" si="15"/>
        <v/>
      </c>
      <c r="BS20" s="34" t="str">
        <f t="shared" si="16"/>
        <v/>
      </c>
      <c r="BT20" s="34" t="str">
        <f t="shared" si="17"/>
        <v/>
      </c>
      <c r="BU20" s="34" t="str">
        <f t="shared" si="18"/>
        <v/>
      </c>
      <c r="BV20" s="34" t="str">
        <f t="shared" si="19"/>
        <v/>
      </c>
      <c r="BW20" s="34" t="str">
        <f t="shared" si="20"/>
        <v/>
      </c>
      <c r="BX20" s="34" t="str">
        <f t="shared" si="21"/>
        <v/>
      </c>
      <c r="BY20" s="35" t="e">
        <f t="shared" si="22"/>
        <v>#DIV/0!</v>
      </c>
      <c r="BZ20" s="36">
        <f t="shared" si="23"/>
        <v>0</v>
      </c>
      <c r="CA20" s="36" t="e">
        <f t="shared" si="24"/>
        <v>#DIV/0!</v>
      </c>
    </row>
    <row r="21" spans="2:79" s="33" customFormat="1">
      <c r="B21" s="87">
        <v>17</v>
      </c>
      <c r="C21" s="90"/>
      <c r="D21" s="90"/>
      <c r="E21" s="96"/>
      <c r="F21" s="92"/>
      <c r="G21" s="90"/>
      <c r="H21" s="93"/>
      <c r="I21" s="94"/>
      <c r="J21" s="90"/>
      <c r="K21" s="90"/>
      <c r="L21" s="215"/>
      <c r="M21" s="215"/>
      <c r="N21" s="83"/>
      <c r="O21" s="83"/>
      <c r="P21" s="83"/>
      <c r="Q21" s="83"/>
      <c r="R21" s="84"/>
      <c r="S21" s="85"/>
      <c r="T21" s="85"/>
      <c r="U21" s="85"/>
      <c r="V21" s="85"/>
      <c r="W21" s="85"/>
      <c r="X21" s="85"/>
      <c r="Y21" s="85"/>
      <c r="Z21" s="85"/>
      <c r="AA21" s="97"/>
      <c r="AB21" s="87"/>
      <c r="AC21" s="88"/>
      <c r="AD21" s="89" t="e">
        <f t="shared" si="0"/>
        <v>#DIV/0!</v>
      </c>
      <c r="AE21" s="341"/>
      <c r="AF21" s="30">
        <f t="shared" si="44"/>
        <v>0</v>
      </c>
      <c r="AG21" s="29">
        <f t="shared" si="26"/>
        <v>0</v>
      </c>
      <c r="AH21" s="31">
        <f t="shared" si="27"/>
        <v>0</v>
      </c>
      <c r="AI21" s="31">
        <f t="shared" si="28"/>
        <v>0</v>
      </c>
      <c r="AJ21" s="31">
        <f t="shared" si="29"/>
        <v>0</v>
      </c>
      <c r="AK21" s="31">
        <f t="shared" si="30"/>
        <v>0</v>
      </c>
      <c r="AL21" s="31">
        <f t="shared" si="31"/>
        <v>0</v>
      </c>
      <c r="AM21" s="31">
        <f t="shared" si="32"/>
        <v>0</v>
      </c>
      <c r="AN21" s="31">
        <f t="shared" si="33"/>
        <v>0</v>
      </c>
      <c r="AO21" s="32">
        <f t="shared" si="34"/>
        <v>0</v>
      </c>
      <c r="AQ21" s="30">
        <f t="shared" si="45"/>
        <v>0</v>
      </c>
      <c r="AR21" s="30">
        <f t="shared" si="35"/>
        <v>0</v>
      </c>
      <c r="AS21" s="31">
        <f t="shared" si="36"/>
        <v>0</v>
      </c>
      <c r="AT21" s="31">
        <f t="shared" si="37"/>
        <v>0</v>
      </c>
      <c r="AU21" s="31">
        <f t="shared" si="38"/>
        <v>0</v>
      </c>
      <c r="AV21" s="31">
        <f t="shared" si="39"/>
        <v>0</v>
      </c>
      <c r="AW21" s="31">
        <f t="shared" si="40"/>
        <v>0</v>
      </c>
      <c r="AX21" s="31">
        <f t="shared" si="41"/>
        <v>0</v>
      </c>
      <c r="AY21" s="31">
        <f t="shared" si="42"/>
        <v>0</v>
      </c>
      <c r="AZ21" s="32">
        <f t="shared" si="43"/>
        <v>0</v>
      </c>
      <c r="BB21" s="30">
        <f t="shared" si="3"/>
        <v>0</v>
      </c>
      <c r="BC21" s="30">
        <f t="shared" si="4"/>
        <v>0</v>
      </c>
      <c r="BD21" s="31">
        <f t="shared" si="5"/>
        <v>0</v>
      </c>
      <c r="BE21" s="31">
        <f t="shared" si="6"/>
        <v>0</v>
      </c>
      <c r="BF21" s="31">
        <f t="shared" si="7"/>
        <v>0</v>
      </c>
      <c r="BG21" s="31">
        <f t="shared" si="8"/>
        <v>0</v>
      </c>
      <c r="BH21" s="31">
        <f t="shared" si="9"/>
        <v>0</v>
      </c>
      <c r="BI21" s="31">
        <f t="shared" si="10"/>
        <v>0</v>
      </c>
      <c r="BJ21" s="31">
        <f t="shared" si="11"/>
        <v>0</v>
      </c>
      <c r="BK21" s="32">
        <f t="shared" si="12"/>
        <v>0</v>
      </c>
      <c r="BM21" s="34">
        <f t="shared" si="25"/>
        <v>0</v>
      </c>
      <c r="BP21" s="34" t="str">
        <f t="shared" si="13"/>
        <v/>
      </c>
      <c r="BQ21" s="34" t="str">
        <f t="shared" si="14"/>
        <v/>
      </c>
      <c r="BR21" s="34" t="str">
        <f t="shared" si="15"/>
        <v/>
      </c>
      <c r="BS21" s="34" t="str">
        <f t="shared" si="16"/>
        <v/>
      </c>
      <c r="BT21" s="34" t="str">
        <f t="shared" si="17"/>
        <v/>
      </c>
      <c r="BU21" s="34" t="str">
        <f t="shared" si="18"/>
        <v/>
      </c>
      <c r="BV21" s="34" t="str">
        <f t="shared" si="19"/>
        <v/>
      </c>
      <c r="BW21" s="34" t="str">
        <f t="shared" si="20"/>
        <v/>
      </c>
      <c r="BX21" s="34" t="str">
        <f t="shared" si="21"/>
        <v/>
      </c>
      <c r="BY21" s="35" t="e">
        <f t="shared" si="22"/>
        <v>#DIV/0!</v>
      </c>
      <c r="BZ21" s="36">
        <f t="shared" si="23"/>
        <v>0</v>
      </c>
      <c r="CA21" s="36" t="e">
        <f t="shared" si="24"/>
        <v>#DIV/0!</v>
      </c>
    </row>
    <row r="22" spans="2:79" s="33" customFormat="1">
      <c r="B22" s="77">
        <v>18</v>
      </c>
      <c r="C22" s="79"/>
      <c r="D22" s="79"/>
      <c r="E22" s="80"/>
      <c r="F22" s="81"/>
      <c r="G22" s="79"/>
      <c r="H22" s="82"/>
      <c r="I22" s="83"/>
      <c r="J22" s="79"/>
      <c r="K22" s="79"/>
      <c r="L22" s="215"/>
      <c r="M22" s="215"/>
      <c r="N22" s="83"/>
      <c r="O22" s="83"/>
      <c r="P22" s="83"/>
      <c r="Q22" s="83"/>
      <c r="R22" s="84"/>
      <c r="S22" s="85"/>
      <c r="T22" s="85"/>
      <c r="U22" s="85"/>
      <c r="V22" s="85"/>
      <c r="W22" s="85"/>
      <c r="X22" s="85"/>
      <c r="Y22" s="85"/>
      <c r="Z22" s="85"/>
      <c r="AA22" s="97"/>
      <c r="AB22" s="87"/>
      <c r="AC22" s="88"/>
      <c r="AD22" s="89" t="e">
        <f t="shared" si="0"/>
        <v>#DIV/0!</v>
      </c>
      <c r="AE22" s="341"/>
      <c r="AF22" s="30">
        <f t="shared" si="44"/>
        <v>0</v>
      </c>
      <c r="AG22" s="29">
        <f t="shared" si="26"/>
        <v>0</v>
      </c>
      <c r="AH22" s="31">
        <f t="shared" si="27"/>
        <v>0</v>
      </c>
      <c r="AI22" s="31">
        <f t="shared" si="28"/>
        <v>0</v>
      </c>
      <c r="AJ22" s="31">
        <f t="shared" si="29"/>
        <v>0</v>
      </c>
      <c r="AK22" s="31">
        <f t="shared" si="30"/>
        <v>0</v>
      </c>
      <c r="AL22" s="31">
        <f t="shared" si="31"/>
        <v>0</v>
      </c>
      <c r="AM22" s="31">
        <f t="shared" si="32"/>
        <v>0</v>
      </c>
      <c r="AN22" s="31">
        <f t="shared" si="33"/>
        <v>0</v>
      </c>
      <c r="AO22" s="32">
        <f t="shared" si="34"/>
        <v>0</v>
      </c>
      <c r="AQ22" s="30">
        <f t="shared" si="45"/>
        <v>0</v>
      </c>
      <c r="AR22" s="30">
        <f t="shared" si="35"/>
        <v>0</v>
      </c>
      <c r="AS22" s="31">
        <f t="shared" si="36"/>
        <v>0</v>
      </c>
      <c r="AT22" s="31">
        <f t="shared" si="37"/>
        <v>0</v>
      </c>
      <c r="AU22" s="31">
        <f t="shared" si="38"/>
        <v>0</v>
      </c>
      <c r="AV22" s="31">
        <f t="shared" si="39"/>
        <v>0</v>
      </c>
      <c r="AW22" s="31">
        <f t="shared" si="40"/>
        <v>0</v>
      </c>
      <c r="AX22" s="31">
        <f t="shared" si="41"/>
        <v>0</v>
      </c>
      <c r="AY22" s="31">
        <f t="shared" si="42"/>
        <v>0</v>
      </c>
      <c r="AZ22" s="32">
        <f t="shared" si="43"/>
        <v>0</v>
      </c>
      <c r="BB22" s="30">
        <f t="shared" si="3"/>
        <v>0</v>
      </c>
      <c r="BC22" s="30">
        <f t="shared" si="4"/>
        <v>0</v>
      </c>
      <c r="BD22" s="31">
        <f t="shared" si="5"/>
        <v>0</v>
      </c>
      <c r="BE22" s="31">
        <f t="shared" si="6"/>
        <v>0</v>
      </c>
      <c r="BF22" s="31">
        <f t="shared" si="7"/>
        <v>0</v>
      </c>
      <c r="BG22" s="31">
        <f t="shared" si="8"/>
        <v>0</v>
      </c>
      <c r="BH22" s="31">
        <f t="shared" si="9"/>
        <v>0</v>
      </c>
      <c r="BI22" s="31">
        <f t="shared" si="10"/>
        <v>0</v>
      </c>
      <c r="BJ22" s="31">
        <f t="shared" si="11"/>
        <v>0</v>
      </c>
      <c r="BK22" s="32">
        <f t="shared" si="12"/>
        <v>0</v>
      </c>
      <c r="BM22" s="34">
        <f t="shared" si="25"/>
        <v>0</v>
      </c>
      <c r="BP22" s="34" t="str">
        <f t="shared" si="13"/>
        <v/>
      </c>
      <c r="BQ22" s="34" t="str">
        <f t="shared" si="14"/>
        <v/>
      </c>
      <c r="BR22" s="34" t="str">
        <f t="shared" si="15"/>
        <v/>
      </c>
      <c r="BS22" s="34" t="str">
        <f t="shared" si="16"/>
        <v/>
      </c>
      <c r="BT22" s="34" t="str">
        <f t="shared" si="17"/>
        <v/>
      </c>
      <c r="BU22" s="34" t="str">
        <f t="shared" si="18"/>
        <v/>
      </c>
      <c r="BV22" s="34" t="str">
        <f t="shared" si="19"/>
        <v/>
      </c>
      <c r="BW22" s="34" t="str">
        <f t="shared" si="20"/>
        <v/>
      </c>
      <c r="BX22" s="34" t="str">
        <f t="shared" si="21"/>
        <v/>
      </c>
      <c r="BY22" s="35" t="e">
        <f t="shared" si="22"/>
        <v>#DIV/0!</v>
      </c>
      <c r="BZ22" s="36">
        <f t="shared" si="23"/>
        <v>0</v>
      </c>
      <c r="CA22" s="36" t="e">
        <f t="shared" si="24"/>
        <v>#DIV/0!</v>
      </c>
    </row>
    <row r="23" spans="2:79" s="33" customFormat="1">
      <c r="B23" s="87">
        <v>19</v>
      </c>
      <c r="C23" s="90"/>
      <c r="D23" s="90"/>
      <c r="E23" s="96"/>
      <c r="F23" s="92"/>
      <c r="G23" s="90"/>
      <c r="H23" s="93"/>
      <c r="I23" s="94"/>
      <c r="J23" s="90"/>
      <c r="K23" s="90"/>
      <c r="L23" s="215"/>
      <c r="M23" s="215"/>
      <c r="N23" s="83"/>
      <c r="O23" s="83"/>
      <c r="P23" s="83"/>
      <c r="Q23" s="83"/>
      <c r="R23" s="84"/>
      <c r="S23" s="85"/>
      <c r="T23" s="85"/>
      <c r="U23" s="85"/>
      <c r="V23" s="85"/>
      <c r="W23" s="85"/>
      <c r="X23" s="85"/>
      <c r="Y23" s="85"/>
      <c r="Z23" s="85"/>
      <c r="AA23" s="97"/>
      <c r="AB23" s="87"/>
      <c r="AC23" s="88"/>
      <c r="AD23" s="89" t="e">
        <f t="shared" si="0"/>
        <v>#DIV/0!</v>
      </c>
      <c r="AE23" s="341"/>
      <c r="AF23" s="30">
        <f t="shared" si="44"/>
        <v>0</v>
      </c>
      <c r="AG23" s="29">
        <f t="shared" si="26"/>
        <v>0</v>
      </c>
      <c r="AH23" s="31">
        <f t="shared" si="27"/>
        <v>0</v>
      </c>
      <c r="AI23" s="31">
        <f t="shared" si="28"/>
        <v>0</v>
      </c>
      <c r="AJ23" s="31">
        <f t="shared" si="29"/>
        <v>0</v>
      </c>
      <c r="AK23" s="31">
        <f t="shared" si="30"/>
        <v>0</v>
      </c>
      <c r="AL23" s="31">
        <f t="shared" si="31"/>
        <v>0</v>
      </c>
      <c r="AM23" s="31">
        <f t="shared" si="32"/>
        <v>0</v>
      </c>
      <c r="AN23" s="31">
        <f t="shared" si="33"/>
        <v>0</v>
      </c>
      <c r="AO23" s="32">
        <f t="shared" si="34"/>
        <v>0</v>
      </c>
      <c r="AQ23" s="30">
        <f t="shared" si="45"/>
        <v>0</v>
      </c>
      <c r="AR23" s="30">
        <f t="shared" si="35"/>
        <v>0</v>
      </c>
      <c r="AS23" s="31">
        <f t="shared" si="36"/>
        <v>0</v>
      </c>
      <c r="AT23" s="31">
        <f t="shared" si="37"/>
        <v>0</v>
      </c>
      <c r="AU23" s="31">
        <f t="shared" si="38"/>
        <v>0</v>
      </c>
      <c r="AV23" s="31">
        <f t="shared" si="39"/>
        <v>0</v>
      </c>
      <c r="AW23" s="31">
        <f t="shared" si="40"/>
        <v>0</v>
      </c>
      <c r="AX23" s="31">
        <f t="shared" si="41"/>
        <v>0</v>
      </c>
      <c r="AY23" s="31">
        <f t="shared" si="42"/>
        <v>0</v>
      </c>
      <c r="AZ23" s="32">
        <f t="shared" si="43"/>
        <v>0</v>
      </c>
      <c r="BB23" s="30">
        <f t="shared" si="3"/>
        <v>0</v>
      </c>
      <c r="BC23" s="30">
        <f t="shared" si="4"/>
        <v>0</v>
      </c>
      <c r="BD23" s="31">
        <f t="shared" si="5"/>
        <v>0</v>
      </c>
      <c r="BE23" s="31">
        <f t="shared" si="6"/>
        <v>0</v>
      </c>
      <c r="BF23" s="31">
        <f t="shared" si="7"/>
        <v>0</v>
      </c>
      <c r="BG23" s="31">
        <f t="shared" si="8"/>
        <v>0</v>
      </c>
      <c r="BH23" s="31">
        <f t="shared" si="9"/>
        <v>0</v>
      </c>
      <c r="BI23" s="31">
        <f t="shared" si="10"/>
        <v>0</v>
      </c>
      <c r="BJ23" s="31">
        <f t="shared" si="11"/>
        <v>0</v>
      </c>
      <c r="BK23" s="32">
        <f t="shared" si="12"/>
        <v>0</v>
      </c>
      <c r="BM23" s="34">
        <f t="shared" si="25"/>
        <v>0</v>
      </c>
      <c r="BP23" s="34" t="str">
        <f t="shared" si="13"/>
        <v/>
      </c>
      <c r="BQ23" s="34" t="str">
        <f t="shared" si="14"/>
        <v/>
      </c>
      <c r="BR23" s="34" t="str">
        <f t="shared" si="15"/>
        <v/>
      </c>
      <c r="BS23" s="34" t="str">
        <f t="shared" si="16"/>
        <v/>
      </c>
      <c r="BT23" s="34" t="str">
        <f t="shared" si="17"/>
        <v/>
      </c>
      <c r="BU23" s="34" t="str">
        <f t="shared" si="18"/>
        <v/>
      </c>
      <c r="BV23" s="34" t="str">
        <f t="shared" si="19"/>
        <v/>
      </c>
      <c r="BW23" s="34" t="str">
        <f t="shared" si="20"/>
        <v/>
      </c>
      <c r="BX23" s="34" t="str">
        <f t="shared" si="21"/>
        <v/>
      </c>
      <c r="BY23" s="35" t="e">
        <f t="shared" si="22"/>
        <v>#DIV/0!</v>
      </c>
      <c r="BZ23" s="36">
        <f t="shared" si="23"/>
        <v>0</v>
      </c>
      <c r="CA23" s="36" t="e">
        <f t="shared" si="24"/>
        <v>#DIV/0!</v>
      </c>
    </row>
    <row r="24" spans="2:79" s="33" customFormat="1">
      <c r="B24" s="77">
        <v>20</v>
      </c>
      <c r="C24" s="78"/>
      <c r="D24" s="79"/>
      <c r="E24" s="80"/>
      <c r="F24" s="81"/>
      <c r="G24" s="79"/>
      <c r="H24" s="82"/>
      <c r="I24" s="83"/>
      <c r="J24" s="79"/>
      <c r="K24" s="79"/>
      <c r="L24" s="215"/>
      <c r="M24" s="215"/>
      <c r="N24" s="83"/>
      <c r="O24" s="83"/>
      <c r="P24" s="83"/>
      <c r="Q24" s="83"/>
      <c r="R24" s="84"/>
      <c r="S24" s="85"/>
      <c r="T24" s="85"/>
      <c r="U24" s="85"/>
      <c r="V24" s="85"/>
      <c r="W24" s="85"/>
      <c r="X24" s="85"/>
      <c r="Y24" s="85"/>
      <c r="Z24" s="85"/>
      <c r="AA24" s="97"/>
      <c r="AB24" s="87"/>
      <c r="AC24" s="88"/>
      <c r="AD24" s="89" t="e">
        <f t="shared" si="0"/>
        <v>#DIV/0!</v>
      </c>
      <c r="AE24" s="341"/>
      <c r="AF24" s="30">
        <f t="shared" si="44"/>
        <v>0</v>
      </c>
      <c r="AG24" s="29">
        <f t="shared" si="26"/>
        <v>0</v>
      </c>
      <c r="AH24" s="31">
        <f t="shared" si="27"/>
        <v>0</v>
      </c>
      <c r="AI24" s="31">
        <f t="shared" si="28"/>
        <v>0</v>
      </c>
      <c r="AJ24" s="31">
        <f t="shared" si="29"/>
        <v>0</v>
      </c>
      <c r="AK24" s="31">
        <f t="shared" si="30"/>
        <v>0</v>
      </c>
      <c r="AL24" s="31">
        <f t="shared" si="31"/>
        <v>0</v>
      </c>
      <c r="AM24" s="31">
        <f t="shared" si="32"/>
        <v>0</v>
      </c>
      <c r="AN24" s="31">
        <f t="shared" si="33"/>
        <v>0</v>
      </c>
      <c r="AO24" s="32">
        <f t="shared" si="34"/>
        <v>0</v>
      </c>
      <c r="AQ24" s="30">
        <f t="shared" si="45"/>
        <v>0</v>
      </c>
      <c r="AR24" s="30">
        <f t="shared" si="35"/>
        <v>0</v>
      </c>
      <c r="AS24" s="31">
        <f t="shared" si="36"/>
        <v>0</v>
      </c>
      <c r="AT24" s="31">
        <f t="shared" si="37"/>
        <v>0</v>
      </c>
      <c r="AU24" s="31">
        <f t="shared" si="38"/>
        <v>0</v>
      </c>
      <c r="AV24" s="31">
        <f t="shared" si="39"/>
        <v>0</v>
      </c>
      <c r="AW24" s="31">
        <f t="shared" si="40"/>
        <v>0</v>
      </c>
      <c r="AX24" s="31">
        <f t="shared" si="41"/>
        <v>0</v>
      </c>
      <c r="AY24" s="31">
        <f t="shared" si="42"/>
        <v>0</v>
      </c>
      <c r="AZ24" s="32">
        <f t="shared" si="43"/>
        <v>0</v>
      </c>
      <c r="BB24" s="30">
        <f t="shared" si="3"/>
        <v>0</v>
      </c>
      <c r="BC24" s="30">
        <f t="shared" si="4"/>
        <v>0</v>
      </c>
      <c r="BD24" s="31">
        <f t="shared" si="5"/>
        <v>0</v>
      </c>
      <c r="BE24" s="31">
        <f t="shared" si="6"/>
        <v>0</v>
      </c>
      <c r="BF24" s="31">
        <f t="shared" si="7"/>
        <v>0</v>
      </c>
      <c r="BG24" s="31">
        <f t="shared" si="8"/>
        <v>0</v>
      </c>
      <c r="BH24" s="31">
        <f t="shared" si="9"/>
        <v>0</v>
      </c>
      <c r="BI24" s="31">
        <f t="shared" si="10"/>
        <v>0</v>
      </c>
      <c r="BJ24" s="31">
        <f t="shared" si="11"/>
        <v>0</v>
      </c>
      <c r="BK24" s="32">
        <f t="shared" si="12"/>
        <v>0</v>
      </c>
      <c r="BM24" s="34">
        <f t="shared" si="25"/>
        <v>0</v>
      </c>
      <c r="BP24" s="34" t="str">
        <f t="shared" si="13"/>
        <v/>
      </c>
      <c r="BQ24" s="34" t="str">
        <f t="shared" si="14"/>
        <v/>
      </c>
      <c r="BR24" s="34" t="str">
        <f t="shared" si="15"/>
        <v/>
      </c>
      <c r="BS24" s="34" t="str">
        <f t="shared" si="16"/>
        <v/>
      </c>
      <c r="BT24" s="34" t="str">
        <f t="shared" si="17"/>
        <v/>
      </c>
      <c r="BU24" s="34" t="str">
        <f t="shared" si="18"/>
        <v/>
      </c>
      <c r="BV24" s="34" t="str">
        <f t="shared" si="19"/>
        <v/>
      </c>
      <c r="BW24" s="34" t="str">
        <f t="shared" si="20"/>
        <v/>
      </c>
      <c r="BX24" s="34" t="str">
        <f t="shared" si="21"/>
        <v/>
      </c>
      <c r="BY24" s="35" t="e">
        <f t="shared" si="22"/>
        <v>#DIV/0!</v>
      </c>
      <c r="BZ24" s="36">
        <f t="shared" si="23"/>
        <v>0</v>
      </c>
      <c r="CA24" s="36" t="e">
        <f t="shared" si="24"/>
        <v>#DIV/0!</v>
      </c>
    </row>
    <row r="25" spans="2:79" s="33" customFormat="1">
      <c r="B25" s="87">
        <v>21</v>
      </c>
      <c r="C25" s="95"/>
      <c r="D25" s="90"/>
      <c r="E25" s="96"/>
      <c r="F25" s="92"/>
      <c r="G25" s="90"/>
      <c r="H25" s="93"/>
      <c r="I25" s="94"/>
      <c r="J25" s="90"/>
      <c r="K25" s="90"/>
      <c r="L25" s="215"/>
      <c r="M25" s="215"/>
      <c r="N25" s="83"/>
      <c r="O25" s="83"/>
      <c r="P25" s="83"/>
      <c r="Q25" s="83"/>
      <c r="R25" s="84"/>
      <c r="S25" s="85"/>
      <c r="T25" s="85"/>
      <c r="U25" s="85"/>
      <c r="V25" s="85"/>
      <c r="W25" s="85"/>
      <c r="X25" s="85"/>
      <c r="Y25" s="85"/>
      <c r="Z25" s="85"/>
      <c r="AA25" s="97"/>
      <c r="AB25" s="87"/>
      <c r="AC25" s="88"/>
      <c r="AD25" s="89" t="e">
        <f t="shared" si="0"/>
        <v>#DIV/0!</v>
      </c>
      <c r="AE25" s="341"/>
      <c r="AF25" s="30">
        <f t="shared" si="44"/>
        <v>0</v>
      </c>
      <c r="AG25" s="29">
        <f t="shared" si="26"/>
        <v>0</v>
      </c>
      <c r="AH25" s="31">
        <f t="shared" si="27"/>
        <v>0</v>
      </c>
      <c r="AI25" s="31">
        <f t="shared" si="28"/>
        <v>0</v>
      </c>
      <c r="AJ25" s="31">
        <f t="shared" si="29"/>
        <v>0</v>
      </c>
      <c r="AK25" s="31">
        <f t="shared" si="30"/>
        <v>0</v>
      </c>
      <c r="AL25" s="31">
        <f t="shared" si="31"/>
        <v>0</v>
      </c>
      <c r="AM25" s="31">
        <f t="shared" si="32"/>
        <v>0</v>
      </c>
      <c r="AN25" s="31">
        <f t="shared" si="33"/>
        <v>0</v>
      </c>
      <c r="AO25" s="32">
        <f t="shared" si="34"/>
        <v>0</v>
      </c>
      <c r="AQ25" s="30">
        <f t="shared" si="45"/>
        <v>0</v>
      </c>
      <c r="AR25" s="30">
        <f t="shared" si="35"/>
        <v>0</v>
      </c>
      <c r="AS25" s="31">
        <f t="shared" si="36"/>
        <v>0</v>
      </c>
      <c r="AT25" s="31">
        <f t="shared" si="37"/>
        <v>0</v>
      </c>
      <c r="AU25" s="31">
        <f t="shared" si="38"/>
        <v>0</v>
      </c>
      <c r="AV25" s="31">
        <f t="shared" si="39"/>
        <v>0</v>
      </c>
      <c r="AW25" s="31">
        <f t="shared" si="40"/>
        <v>0</v>
      </c>
      <c r="AX25" s="31">
        <f t="shared" si="41"/>
        <v>0</v>
      </c>
      <c r="AY25" s="31">
        <f t="shared" si="42"/>
        <v>0</v>
      </c>
      <c r="AZ25" s="32">
        <f t="shared" si="43"/>
        <v>0</v>
      </c>
      <c r="BB25" s="30">
        <f t="shared" si="3"/>
        <v>0</v>
      </c>
      <c r="BC25" s="30">
        <f t="shared" si="4"/>
        <v>0</v>
      </c>
      <c r="BD25" s="31">
        <f t="shared" si="5"/>
        <v>0</v>
      </c>
      <c r="BE25" s="31">
        <f t="shared" si="6"/>
        <v>0</v>
      </c>
      <c r="BF25" s="31">
        <f t="shared" si="7"/>
        <v>0</v>
      </c>
      <c r="BG25" s="31">
        <f t="shared" si="8"/>
        <v>0</v>
      </c>
      <c r="BH25" s="31">
        <f t="shared" si="9"/>
        <v>0</v>
      </c>
      <c r="BI25" s="31">
        <f t="shared" si="10"/>
        <v>0</v>
      </c>
      <c r="BJ25" s="31">
        <f t="shared" si="11"/>
        <v>0</v>
      </c>
      <c r="BK25" s="32">
        <f t="shared" si="12"/>
        <v>0</v>
      </c>
      <c r="BM25" s="34">
        <f t="shared" si="25"/>
        <v>0</v>
      </c>
      <c r="BP25" s="34" t="str">
        <f t="shared" si="13"/>
        <v/>
      </c>
      <c r="BQ25" s="34" t="str">
        <f t="shared" si="14"/>
        <v/>
      </c>
      <c r="BR25" s="34" t="str">
        <f t="shared" si="15"/>
        <v/>
      </c>
      <c r="BS25" s="34" t="str">
        <f t="shared" si="16"/>
        <v/>
      </c>
      <c r="BT25" s="34" t="str">
        <f t="shared" si="17"/>
        <v/>
      </c>
      <c r="BU25" s="34" t="str">
        <f t="shared" si="18"/>
        <v/>
      </c>
      <c r="BV25" s="34" t="str">
        <f t="shared" si="19"/>
        <v/>
      </c>
      <c r="BW25" s="34" t="str">
        <f t="shared" si="20"/>
        <v/>
      </c>
      <c r="BX25" s="34" t="str">
        <f t="shared" si="21"/>
        <v/>
      </c>
      <c r="BY25" s="35" t="e">
        <f t="shared" si="22"/>
        <v>#DIV/0!</v>
      </c>
      <c r="BZ25" s="36">
        <f t="shared" si="23"/>
        <v>0</v>
      </c>
      <c r="CA25" s="36" t="e">
        <f t="shared" si="24"/>
        <v>#DIV/0!</v>
      </c>
    </row>
    <row r="26" spans="2:79" s="33" customFormat="1" ht="15" customHeight="1">
      <c r="B26" s="77">
        <v>22</v>
      </c>
      <c r="C26" s="79"/>
      <c r="D26" s="79"/>
      <c r="E26" s="80"/>
      <c r="F26" s="81"/>
      <c r="G26" s="79"/>
      <c r="H26" s="82"/>
      <c r="I26" s="83"/>
      <c r="J26" s="79"/>
      <c r="K26" s="79"/>
      <c r="L26" s="215"/>
      <c r="M26" s="215"/>
      <c r="N26" s="83"/>
      <c r="O26" s="83"/>
      <c r="P26" s="83"/>
      <c r="Q26" s="83"/>
      <c r="R26" s="84"/>
      <c r="S26" s="85"/>
      <c r="T26" s="85"/>
      <c r="U26" s="85"/>
      <c r="V26" s="85"/>
      <c r="W26" s="85"/>
      <c r="X26" s="85"/>
      <c r="Y26" s="85"/>
      <c r="Z26" s="85"/>
      <c r="AA26" s="97"/>
      <c r="AB26" s="87"/>
      <c r="AC26" s="88"/>
      <c r="AD26" s="89" t="e">
        <f t="shared" si="0"/>
        <v>#DIV/0!</v>
      </c>
      <c r="AE26" s="341"/>
      <c r="AF26" s="30">
        <f t="shared" si="44"/>
        <v>0</v>
      </c>
      <c r="AG26" s="29">
        <f t="shared" si="26"/>
        <v>0</v>
      </c>
      <c r="AH26" s="31">
        <f t="shared" si="27"/>
        <v>0</v>
      </c>
      <c r="AI26" s="31">
        <f t="shared" si="28"/>
        <v>0</v>
      </c>
      <c r="AJ26" s="31">
        <f t="shared" si="29"/>
        <v>0</v>
      </c>
      <c r="AK26" s="31">
        <f t="shared" si="30"/>
        <v>0</v>
      </c>
      <c r="AL26" s="31">
        <f t="shared" si="31"/>
        <v>0</v>
      </c>
      <c r="AM26" s="31">
        <f t="shared" si="32"/>
        <v>0</v>
      </c>
      <c r="AN26" s="31">
        <f t="shared" si="33"/>
        <v>0</v>
      </c>
      <c r="AO26" s="32">
        <f t="shared" si="34"/>
        <v>0</v>
      </c>
      <c r="AQ26" s="30">
        <f t="shared" si="45"/>
        <v>0</v>
      </c>
      <c r="AR26" s="30">
        <f t="shared" si="35"/>
        <v>0</v>
      </c>
      <c r="AS26" s="31">
        <f t="shared" si="36"/>
        <v>0</v>
      </c>
      <c r="AT26" s="31">
        <f t="shared" si="37"/>
        <v>0</v>
      </c>
      <c r="AU26" s="31">
        <f t="shared" si="38"/>
        <v>0</v>
      </c>
      <c r="AV26" s="31">
        <f t="shared" si="39"/>
        <v>0</v>
      </c>
      <c r="AW26" s="31">
        <f t="shared" si="40"/>
        <v>0</v>
      </c>
      <c r="AX26" s="31">
        <f t="shared" si="41"/>
        <v>0</v>
      </c>
      <c r="AY26" s="31">
        <f t="shared" si="42"/>
        <v>0</v>
      </c>
      <c r="AZ26" s="32">
        <f t="shared" si="43"/>
        <v>0</v>
      </c>
      <c r="BB26" s="30">
        <f t="shared" si="3"/>
        <v>0</v>
      </c>
      <c r="BC26" s="30">
        <f t="shared" si="4"/>
        <v>0</v>
      </c>
      <c r="BD26" s="31">
        <f t="shared" si="5"/>
        <v>0</v>
      </c>
      <c r="BE26" s="31">
        <f t="shared" si="6"/>
        <v>0</v>
      </c>
      <c r="BF26" s="31">
        <f t="shared" si="7"/>
        <v>0</v>
      </c>
      <c r="BG26" s="31">
        <f t="shared" si="8"/>
        <v>0</v>
      </c>
      <c r="BH26" s="31">
        <f t="shared" si="9"/>
        <v>0</v>
      </c>
      <c r="BI26" s="31">
        <f t="shared" si="10"/>
        <v>0</v>
      </c>
      <c r="BJ26" s="31">
        <f t="shared" si="11"/>
        <v>0</v>
      </c>
      <c r="BK26" s="32">
        <f t="shared" si="12"/>
        <v>0</v>
      </c>
      <c r="BM26" s="34">
        <f t="shared" si="25"/>
        <v>0</v>
      </c>
      <c r="BP26" s="34" t="str">
        <f t="shared" si="13"/>
        <v/>
      </c>
      <c r="BQ26" s="34" t="str">
        <f t="shared" si="14"/>
        <v/>
      </c>
      <c r="BR26" s="34" t="str">
        <f t="shared" si="15"/>
        <v/>
      </c>
      <c r="BS26" s="34" t="str">
        <f t="shared" si="16"/>
        <v/>
      </c>
      <c r="BT26" s="34" t="str">
        <f t="shared" si="17"/>
        <v/>
      </c>
      <c r="BU26" s="34" t="str">
        <f t="shared" si="18"/>
        <v/>
      </c>
      <c r="BV26" s="34" t="str">
        <f t="shared" si="19"/>
        <v/>
      </c>
      <c r="BW26" s="34" t="str">
        <f t="shared" si="20"/>
        <v/>
      </c>
      <c r="BX26" s="34" t="str">
        <f t="shared" si="21"/>
        <v/>
      </c>
      <c r="BY26" s="35" t="e">
        <f t="shared" si="22"/>
        <v>#DIV/0!</v>
      </c>
      <c r="BZ26" s="36">
        <f t="shared" si="23"/>
        <v>0</v>
      </c>
      <c r="CA26" s="36" t="e">
        <f t="shared" si="24"/>
        <v>#DIV/0!</v>
      </c>
    </row>
    <row r="27" spans="2:79" s="33" customFormat="1">
      <c r="B27" s="87">
        <v>23</v>
      </c>
      <c r="C27" s="90"/>
      <c r="D27" s="90"/>
      <c r="E27" s="91"/>
      <c r="F27" s="92"/>
      <c r="G27" s="90"/>
      <c r="H27" s="93"/>
      <c r="I27" s="94"/>
      <c r="J27" s="90"/>
      <c r="K27" s="90"/>
      <c r="L27" s="215"/>
      <c r="M27" s="215"/>
      <c r="N27" s="83"/>
      <c r="O27" s="83"/>
      <c r="P27" s="83"/>
      <c r="Q27" s="83"/>
      <c r="R27" s="84"/>
      <c r="S27" s="85"/>
      <c r="T27" s="85"/>
      <c r="U27" s="85"/>
      <c r="V27" s="85"/>
      <c r="W27" s="85"/>
      <c r="X27" s="85"/>
      <c r="Y27" s="85"/>
      <c r="Z27" s="85"/>
      <c r="AA27" s="97"/>
      <c r="AB27" s="87"/>
      <c r="AC27" s="88"/>
      <c r="AD27" s="89" t="e">
        <f t="shared" si="0"/>
        <v>#DIV/0!</v>
      </c>
      <c r="AE27" s="341"/>
      <c r="AF27" s="30">
        <f t="shared" si="44"/>
        <v>0</v>
      </c>
      <c r="AG27" s="29">
        <f t="shared" si="26"/>
        <v>0</v>
      </c>
      <c r="AH27" s="31">
        <f t="shared" si="27"/>
        <v>0</v>
      </c>
      <c r="AI27" s="31">
        <f t="shared" si="28"/>
        <v>0</v>
      </c>
      <c r="AJ27" s="31">
        <f t="shared" si="29"/>
        <v>0</v>
      </c>
      <c r="AK27" s="31">
        <f t="shared" si="30"/>
        <v>0</v>
      </c>
      <c r="AL27" s="31">
        <f t="shared" si="31"/>
        <v>0</v>
      </c>
      <c r="AM27" s="31">
        <f t="shared" si="32"/>
        <v>0</v>
      </c>
      <c r="AN27" s="31">
        <f t="shared" si="33"/>
        <v>0</v>
      </c>
      <c r="AO27" s="32">
        <f t="shared" si="34"/>
        <v>0</v>
      </c>
      <c r="AQ27" s="30">
        <f t="shared" si="45"/>
        <v>0</v>
      </c>
      <c r="AR27" s="30">
        <f t="shared" si="35"/>
        <v>0</v>
      </c>
      <c r="AS27" s="31">
        <f t="shared" si="36"/>
        <v>0</v>
      </c>
      <c r="AT27" s="31">
        <f t="shared" si="37"/>
        <v>0</v>
      </c>
      <c r="AU27" s="31">
        <f t="shared" si="38"/>
        <v>0</v>
      </c>
      <c r="AV27" s="31">
        <f t="shared" si="39"/>
        <v>0</v>
      </c>
      <c r="AW27" s="31">
        <f t="shared" si="40"/>
        <v>0</v>
      </c>
      <c r="AX27" s="31">
        <f t="shared" si="41"/>
        <v>0</v>
      </c>
      <c r="AY27" s="31">
        <f t="shared" si="42"/>
        <v>0</v>
      </c>
      <c r="AZ27" s="32">
        <f t="shared" si="43"/>
        <v>0</v>
      </c>
      <c r="BB27" s="30">
        <f t="shared" si="3"/>
        <v>0</v>
      </c>
      <c r="BC27" s="30">
        <f t="shared" si="4"/>
        <v>0</v>
      </c>
      <c r="BD27" s="31">
        <f t="shared" si="5"/>
        <v>0</v>
      </c>
      <c r="BE27" s="31">
        <f t="shared" si="6"/>
        <v>0</v>
      </c>
      <c r="BF27" s="31">
        <f t="shared" si="7"/>
        <v>0</v>
      </c>
      <c r="BG27" s="31">
        <f t="shared" si="8"/>
        <v>0</v>
      </c>
      <c r="BH27" s="31">
        <f t="shared" si="9"/>
        <v>0</v>
      </c>
      <c r="BI27" s="31">
        <f t="shared" si="10"/>
        <v>0</v>
      </c>
      <c r="BJ27" s="31">
        <f t="shared" si="11"/>
        <v>0</v>
      </c>
      <c r="BK27" s="32">
        <f t="shared" si="12"/>
        <v>0</v>
      </c>
      <c r="BM27" s="34">
        <f t="shared" si="25"/>
        <v>0</v>
      </c>
      <c r="BP27" s="34" t="str">
        <f t="shared" si="13"/>
        <v/>
      </c>
      <c r="BQ27" s="34" t="str">
        <f t="shared" si="14"/>
        <v/>
      </c>
      <c r="BR27" s="34" t="str">
        <f t="shared" si="15"/>
        <v/>
      </c>
      <c r="BS27" s="34" t="str">
        <f t="shared" si="16"/>
        <v/>
      </c>
      <c r="BT27" s="34" t="str">
        <f t="shared" si="17"/>
        <v/>
      </c>
      <c r="BU27" s="34" t="str">
        <f t="shared" si="18"/>
        <v/>
      </c>
      <c r="BV27" s="34" t="str">
        <f t="shared" si="19"/>
        <v/>
      </c>
      <c r="BW27" s="34" t="str">
        <f t="shared" si="20"/>
        <v/>
      </c>
      <c r="BX27" s="34" t="str">
        <f t="shared" si="21"/>
        <v/>
      </c>
      <c r="BY27" s="35" t="e">
        <f t="shared" si="22"/>
        <v>#DIV/0!</v>
      </c>
      <c r="BZ27" s="36">
        <f t="shared" si="23"/>
        <v>0</v>
      </c>
      <c r="CA27" s="36" t="e">
        <f t="shared" si="24"/>
        <v>#DIV/0!</v>
      </c>
    </row>
    <row r="28" spans="2:79" s="33" customFormat="1">
      <c r="B28" s="77">
        <v>24</v>
      </c>
      <c r="C28" s="79"/>
      <c r="D28" s="79"/>
      <c r="E28" s="80"/>
      <c r="F28" s="81"/>
      <c r="G28" s="79"/>
      <c r="H28" s="82"/>
      <c r="I28" s="83"/>
      <c r="J28" s="79"/>
      <c r="K28" s="79"/>
      <c r="L28" s="215"/>
      <c r="M28" s="215"/>
      <c r="N28" s="83"/>
      <c r="O28" s="83"/>
      <c r="P28" s="83"/>
      <c r="Q28" s="83"/>
      <c r="R28" s="84"/>
      <c r="S28" s="85"/>
      <c r="T28" s="85"/>
      <c r="U28" s="85"/>
      <c r="V28" s="85"/>
      <c r="W28" s="85"/>
      <c r="X28" s="85"/>
      <c r="Y28" s="85"/>
      <c r="Z28" s="85"/>
      <c r="AA28" s="97"/>
      <c r="AB28" s="87"/>
      <c r="AC28" s="88"/>
      <c r="AD28" s="89" t="e">
        <f t="shared" si="0"/>
        <v>#DIV/0!</v>
      </c>
      <c r="AE28" s="341"/>
      <c r="AF28" s="30">
        <f t="shared" si="44"/>
        <v>0</v>
      </c>
      <c r="AG28" s="29">
        <f t="shared" si="26"/>
        <v>0</v>
      </c>
      <c r="AH28" s="31">
        <f t="shared" si="27"/>
        <v>0</v>
      </c>
      <c r="AI28" s="31">
        <f t="shared" si="28"/>
        <v>0</v>
      </c>
      <c r="AJ28" s="31">
        <f t="shared" si="29"/>
        <v>0</v>
      </c>
      <c r="AK28" s="31">
        <f t="shared" si="30"/>
        <v>0</v>
      </c>
      <c r="AL28" s="31">
        <f t="shared" si="31"/>
        <v>0</v>
      </c>
      <c r="AM28" s="31">
        <f t="shared" si="32"/>
        <v>0</v>
      </c>
      <c r="AN28" s="31">
        <f t="shared" si="33"/>
        <v>0</v>
      </c>
      <c r="AO28" s="32">
        <f t="shared" si="34"/>
        <v>0</v>
      </c>
      <c r="AQ28" s="30">
        <f t="shared" si="45"/>
        <v>0</v>
      </c>
      <c r="AR28" s="30">
        <f t="shared" si="35"/>
        <v>0</v>
      </c>
      <c r="AS28" s="31">
        <f t="shared" si="36"/>
        <v>0</v>
      </c>
      <c r="AT28" s="31">
        <f t="shared" si="37"/>
        <v>0</v>
      </c>
      <c r="AU28" s="31">
        <f t="shared" si="38"/>
        <v>0</v>
      </c>
      <c r="AV28" s="31">
        <f t="shared" si="39"/>
        <v>0</v>
      </c>
      <c r="AW28" s="31">
        <f t="shared" si="40"/>
        <v>0</v>
      </c>
      <c r="AX28" s="31">
        <f t="shared" si="41"/>
        <v>0</v>
      </c>
      <c r="AY28" s="31">
        <f t="shared" si="42"/>
        <v>0</v>
      </c>
      <c r="AZ28" s="32">
        <f t="shared" si="43"/>
        <v>0</v>
      </c>
      <c r="BB28" s="30">
        <f t="shared" si="3"/>
        <v>0</v>
      </c>
      <c r="BC28" s="30">
        <f t="shared" si="4"/>
        <v>0</v>
      </c>
      <c r="BD28" s="31">
        <f t="shared" si="5"/>
        <v>0</v>
      </c>
      <c r="BE28" s="31">
        <f t="shared" si="6"/>
        <v>0</v>
      </c>
      <c r="BF28" s="31">
        <f t="shared" si="7"/>
        <v>0</v>
      </c>
      <c r="BG28" s="31">
        <f t="shared" si="8"/>
        <v>0</v>
      </c>
      <c r="BH28" s="31">
        <f t="shared" si="9"/>
        <v>0</v>
      </c>
      <c r="BI28" s="31">
        <f t="shared" si="10"/>
        <v>0</v>
      </c>
      <c r="BJ28" s="31">
        <f t="shared" si="11"/>
        <v>0</v>
      </c>
      <c r="BK28" s="32">
        <f t="shared" si="12"/>
        <v>0</v>
      </c>
      <c r="BM28" s="34">
        <f t="shared" si="25"/>
        <v>0</v>
      </c>
      <c r="BP28" s="34" t="str">
        <f t="shared" si="13"/>
        <v/>
      </c>
      <c r="BQ28" s="34" t="str">
        <f t="shared" si="14"/>
        <v/>
      </c>
      <c r="BR28" s="34" t="str">
        <f t="shared" si="15"/>
        <v/>
      </c>
      <c r="BS28" s="34" t="str">
        <f t="shared" si="16"/>
        <v/>
      </c>
      <c r="BT28" s="34" t="str">
        <f t="shared" si="17"/>
        <v/>
      </c>
      <c r="BU28" s="34" t="str">
        <f t="shared" si="18"/>
        <v/>
      </c>
      <c r="BV28" s="34" t="str">
        <f t="shared" si="19"/>
        <v/>
      </c>
      <c r="BW28" s="34" t="str">
        <f t="shared" si="20"/>
        <v/>
      </c>
      <c r="BX28" s="34" t="str">
        <f t="shared" si="21"/>
        <v/>
      </c>
      <c r="BY28" s="35" t="e">
        <f t="shared" si="22"/>
        <v>#DIV/0!</v>
      </c>
      <c r="BZ28" s="36">
        <f t="shared" si="23"/>
        <v>0</v>
      </c>
      <c r="CA28" s="36" t="e">
        <f t="shared" si="24"/>
        <v>#DIV/0!</v>
      </c>
    </row>
    <row r="29" spans="2:79" s="33" customFormat="1">
      <c r="B29" s="87"/>
      <c r="C29" s="95"/>
      <c r="D29" s="90"/>
      <c r="E29" s="96"/>
      <c r="F29" s="92"/>
      <c r="G29" s="90"/>
      <c r="H29" s="93"/>
      <c r="I29" s="94"/>
      <c r="J29" s="90"/>
      <c r="K29" s="90"/>
      <c r="L29" s="215"/>
      <c r="M29" s="215"/>
      <c r="N29" s="83"/>
      <c r="O29" s="83"/>
      <c r="P29" s="83"/>
      <c r="Q29" s="83"/>
      <c r="R29" s="84"/>
      <c r="S29" s="85"/>
      <c r="T29" s="85"/>
      <c r="U29" s="85"/>
      <c r="V29" s="85"/>
      <c r="W29" s="85"/>
      <c r="X29" s="85"/>
      <c r="Y29" s="85"/>
      <c r="Z29" s="85"/>
      <c r="AA29" s="97"/>
      <c r="AB29" s="87"/>
      <c r="AC29" s="88"/>
      <c r="AD29" s="89" t="e">
        <f t="shared" si="0"/>
        <v>#DIV/0!</v>
      </c>
      <c r="AE29" s="341"/>
      <c r="AF29" s="30">
        <f t="shared" si="44"/>
        <v>0</v>
      </c>
      <c r="AG29" s="29">
        <f t="shared" si="26"/>
        <v>0</v>
      </c>
      <c r="AH29" s="31">
        <f t="shared" si="27"/>
        <v>0</v>
      </c>
      <c r="AI29" s="31">
        <f t="shared" si="28"/>
        <v>0</v>
      </c>
      <c r="AJ29" s="31">
        <f t="shared" si="29"/>
        <v>0</v>
      </c>
      <c r="AK29" s="31">
        <f t="shared" si="30"/>
        <v>0</v>
      </c>
      <c r="AL29" s="31">
        <f t="shared" si="31"/>
        <v>0</v>
      </c>
      <c r="AM29" s="31">
        <f t="shared" si="32"/>
        <v>0</v>
      </c>
      <c r="AN29" s="31">
        <f t="shared" si="33"/>
        <v>0</v>
      </c>
      <c r="AO29" s="32">
        <f t="shared" si="34"/>
        <v>0</v>
      </c>
      <c r="AQ29" s="30">
        <f t="shared" si="45"/>
        <v>0</v>
      </c>
      <c r="AR29" s="30">
        <f t="shared" si="35"/>
        <v>0</v>
      </c>
      <c r="AS29" s="31">
        <f t="shared" si="36"/>
        <v>0</v>
      </c>
      <c r="AT29" s="31">
        <f t="shared" si="37"/>
        <v>0</v>
      </c>
      <c r="AU29" s="31">
        <f t="shared" si="38"/>
        <v>0</v>
      </c>
      <c r="AV29" s="31">
        <f t="shared" si="39"/>
        <v>0</v>
      </c>
      <c r="AW29" s="31">
        <f t="shared" si="40"/>
        <v>0</v>
      </c>
      <c r="AX29" s="31">
        <f t="shared" si="41"/>
        <v>0</v>
      </c>
      <c r="AY29" s="31">
        <f t="shared" si="42"/>
        <v>0</v>
      </c>
      <c r="AZ29" s="32">
        <f t="shared" si="43"/>
        <v>0</v>
      </c>
      <c r="BB29" s="30">
        <f t="shared" si="3"/>
        <v>0</v>
      </c>
      <c r="BC29" s="30">
        <f t="shared" si="4"/>
        <v>0</v>
      </c>
      <c r="BD29" s="31">
        <f t="shared" si="5"/>
        <v>0</v>
      </c>
      <c r="BE29" s="31">
        <f t="shared" si="6"/>
        <v>0</v>
      </c>
      <c r="BF29" s="31">
        <f t="shared" si="7"/>
        <v>0</v>
      </c>
      <c r="BG29" s="31">
        <f t="shared" si="8"/>
        <v>0</v>
      </c>
      <c r="BH29" s="31">
        <f t="shared" si="9"/>
        <v>0</v>
      </c>
      <c r="BI29" s="31">
        <f t="shared" si="10"/>
        <v>0</v>
      </c>
      <c r="BJ29" s="31">
        <f t="shared" si="11"/>
        <v>0</v>
      </c>
      <c r="BK29" s="32">
        <f t="shared" si="12"/>
        <v>0</v>
      </c>
      <c r="BM29" s="34">
        <f t="shared" si="25"/>
        <v>0</v>
      </c>
      <c r="BP29" s="34" t="str">
        <f t="shared" si="13"/>
        <v/>
      </c>
      <c r="BQ29" s="34" t="str">
        <f t="shared" si="14"/>
        <v/>
      </c>
      <c r="BR29" s="34" t="str">
        <f t="shared" si="15"/>
        <v/>
      </c>
      <c r="BS29" s="34" t="str">
        <f t="shared" si="16"/>
        <v/>
      </c>
      <c r="BT29" s="34" t="str">
        <f t="shared" si="17"/>
        <v/>
      </c>
      <c r="BU29" s="34" t="str">
        <f t="shared" si="18"/>
        <v/>
      </c>
      <c r="BV29" s="34" t="str">
        <f t="shared" si="19"/>
        <v/>
      </c>
      <c r="BW29" s="34" t="str">
        <f t="shared" si="20"/>
        <v/>
      </c>
      <c r="BX29" s="34" t="str">
        <f t="shared" si="21"/>
        <v/>
      </c>
      <c r="BY29" s="35" t="e">
        <f t="shared" si="22"/>
        <v>#DIV/0!</v>
      </c>
      <c r="BZ29" s="36">
        <f t="shared" si="23"/>
        <v>0</v>
      </c>
      <c r="CA29" s="36" t="e">
        <f t="shared" si="24"/>
        <v>#DIV/0!</v>
      </c>
    </row>
    <row r="30" spans="2:79" s="33" customFormat="1">
      <c r="B30" s="77"/>
      <c r="C30" s="79"/>
      <c r="D30" s="79"/>
      <c r="E30" s="80"/>
      <c r="F30" s="81"/>
      <c r="G30" s="79"/>
      <c r="H30" s="82"/>
      <c r="I30" s="83"/>
      <c r="J30" s="79"/>
      <c r="K30" s="79"/>
      <c r="L30" s="215"/>
      <c r="M30" s="215"/>
      <c r="N30" s="83"/>
      <c r="O30" s="83"/>
      <c r="P30" s="83"/>
      <c r="Q30" s="83"/>
      <c r="R30" s="84"/>
      <c r="S30" s="85"/>
      <c r="T30" s="85"/>
      <c r="U30" s="85"/>
      <c r="V30" s="85"/>
      <c r="W30" s="85"/>
      <c r="X30" s="85"/>
      <c r="Y30" s="85"/>
      <c r="Z30" s="85"/>
      <c r="AA30" s="97"/>
      <c r="AB30" s="87"/>
      <c r="AC30" s="88"/>
      <c r="AD30" s="89" t="e">
        <f t="shared" si="0"/>
        <v>#DIV/0!</v>
      </c>
      <c r="AE30" s="341"/>
      <c r="AF30" s="30">
        <f t="shared" si="44"/>
        <v>0</v>
      </c>
      <c r="AG30" s="29">
        <f t="shared" si="26"/>
        <v>0</v>
      </c>
      <c r="AH30" s="31">
        <f t="shared" si="27"/>
        <v>0</v>
      </c>
      <c r="AI30" s="31">
        <f t="shared" si="28"/>
        <v>0</v>
      </c>
      <c r="AJ30" s="31">
        <f t="shared" si="29"/>
        <v>0</v>
      </c>
      <c r="AK30" s="31">
        <f t="shared" si="30"/>
        <v>0</v>
      </c>
      <c r="AL30" s="31">
        <f t="shared" si="31"/>
        <v>0</v>
      </c>
      <c r="AM30" s="31">
        <f t="shared" si="32"/>
        <v>0</v>
      </c>
      <c r="AN30" s="31">
        <f t="shared" si="33"/>
        <v>0</v>
      </c>
      <c r="AO30" s="32">
        <f t="shared" si="34"/>
        <v>0</v>
      </c>
      <c r="AQ30" s="30">
        <f t="shared" si="45"/>
        <v>0</v>
      </c>
      <c r="AR30" s="30">
        <f t="shared" si="35"/>
        <v>0</v>
      </c>
      <c r="AS30" s="31">
        <f t="shared" si="36"/>
        <v>0</v>
      </c>
      <c r="AT30" s="31">
        <f t="shared" si="37"/>
        <v>0</v>
      </c>
      <c r="AU30" s="31">
        <f t="shared" si="38"/>
        <v>0</v>
      </c>
      <c r="AV30" s="31">
        <f t="shared" si="39"/>
        <v>0</v>
      </c>
      <c r="AW30" s="31">
        <f t="shared" si="40"/>
        <v>0</v>
      </c>
      <c r="AX30" s="31">
        <f t="shared" si="41"/>
        <v>0</v>
      </c>
      <c r="AY30" s="31">
        <f t="shared" si="42"/>
        <v>0</v>
      </c>
      <c r="AZ30" s="32">
        <f t="shared" si="43"/>
        <v>0</v>
      </c>
      <c r="BB30" s="30">
        <f t="shared" si="3"/>
        <v>0</v>
      </c>
      <c r="BC30" s="30">
        <f t="shared" si="4"/>
        <v>0</v>
      </c>
      <c r="BD30" s="31">
        <f t="shared" si="5"/>
        <v>0</v>
      </c>
      <c r="BE30" s="31">
        <f t="shared" si="6"/>
        <v>0</v>
      </c>
      <c r="BF30" s="31">
        <f t="shared" si="7"/>
        <v>0</v>
      </c>
      <c r="BG30" s="31">
        <f t="shared" si="8"/>
        <v>0</v>
      </c>
      <c r="BH30" s="31">
        <f t="shared" si="9"/>
        <v>0</v>
      </c>
      <c r="BI30" s="31">
        <f t="shared" si="10"/>
        <v>0</v>
      </c>
      <c r="BJ30" s="31">
        <f t="shared" si="11"/>
        <v>0</v>
      </c>
      <c r="BK30" s="32">
        <f t="shared" si="12"/>
        <v>0</v>
      </c>
      <c r="BM30" s="34">
        <f t="shared" si="25"/>
        <v>0</v>
      </c>
      <c r="BP30" s="34" t="str">
        <f t="shared" si="13"/>
        <v/>
      </c>
      <c r="BQ30" s="34" t="str">
        <f t="shared" si="14"/>
        <v/>
      </c>
      <c r="BR30" s="34" t="str">
        <f t="shared" si="15"/>
        <v/>
      </c>
      <c r="BS30" s="34" t="str">
        <f t="shared" si="16"/>
        <v/>
      </c>
      <c r="BT30" s="34" t="str">
        <f t="shared" si="17"/>
        <v/>
      </c>
      <c r="BU30" s="34" t="str">
        <f t="shared" si="18"/>
        <v/>
      </c>
      <c r="BV30" s="34" t="str">
        <f t="shared" si="19"/>
        <v/>
      </c>
      <c r="BW30" s="34" t="str">
        <f t="shared" si="20"/>
        <v/>
      </c>
      <c r="BX30" s="34" t="str">
        <f t="shared" si="21"/>
        <v/>
      </c>
      <c r="BY30" s="35" t="e">
        <f t="shared" si="22"/>
        <v>#DIV/0!</v>
      </c>
      <c r="BZ30" s="36">
        <f t="shared" si="23"/>
        <v>0</v>
      </c>
      <c r="CA30" s="36" t="e">
        <f t="shared" si="24"/>
        <v>#DIV/0!</v>
      </c>
    </row>
    <row r="31" spans="2:79" s="33" customFormat="1">
      <c r="B31" s="87"/>
      <c r="C31" s="90"/>
      <c r="D31" s="90"/>
      <c r="E31" s="96"/>
      <c r="F31" s="92"/>
      <c r="G31" s="90"/>
      <c r="H31" s="93"/>
      <c r="I31" s="94"/>
      <c r="J31" s="90"/>
      <c r="K31" s="90"/>
      <c r="L31" s="215"/>
      <c r="M31" s="215"/>
      <c r="N31" s="83"/>
      <c r="O31" s="83"/>
      <c r="P31" s="83"/>
      <c r="Q31" s="83"/>
      <c r="R31" s="84"/>
      <c r="S31" s="85"/>
      <c r="T31" s="85"/>
      <c r="U31" s="85"/>
      <c r="V31" s="85"/>
      <c r="W31" s="85"/>
      <c r="X31" s="85"/>
      <c r="Y31" s="85"/>
      <c r="Z31" s="85"/>
      <c r="AA31" s="97"/>
      <c r="AB31" s="87"/>
      <c r="AC31" s="88"/>
      <c r="AD31" s="89" t="e">
        <f t="shared" si="0"/>
        <v>#DIV/0!</v>
      </c>
      <c r="AE31" s="341"/>
      <c r="AF31" s="30">
        <f t="shared" si="44"/>
        <v>0</v>
      </c>
      <c r="AG31" s="29">
        <f t="shared" si="26"/>
        <v>0</v>
      </c>
      <c r="AH31" s="31">
        <f t="shared" si="27"/>
        <v>0</v>
      </c>
      <c r="AI31" s="31">
        <f t="shared" si="28"/>
        <v>0</v>
      </c>
      <c r="AJ31" s="31">
        <f t="shared" si="29"/>
        <v>0</v>
      </c>
      <c r="AK31" s="31">
        <f t="shared" si="30"/>
        <v>0</v>
      </c>
      <c r="AL31" s="31">
        <f t="shared" si="31"/>
        <v>0</v>
      </c>
      <c r="AM31" s="31">
        <f t="shared" si="32"/>
        <v>0</v>
      </c>
      <c r="AN31" s="31">
        <f t="shared" si="33"/>
        <v>0</v>
      </c>
      <c r="AO31" s="32">
        <f t="shared" si="34"/>
        <v>0</v>
      </c>
      <c r="AQ31" s="30">
        <f t="shared" si="45"/>
        <v>0</v>
      </c>
      <c r="AR31" s="30">
        <f t="shared" si="35"/>
        <v>0</v>
      </c>
      <c r="AS31" s="31">
        <f t="shared" si="36"/>
        <v>0</v>
      </c>
      <c r="AT31" s="31">
        <f t="shared" si="37"/>
        <v>0</v>
      </c>
      <c r="AU31" s="31">
        <f t="shared" si="38"/>
        <v>0</v>
      </c>
      <c r="AV31" s="31">
        <f t="shared" si="39"/>
        <v>0</v>
      </c>
      <c r="AW31" s="31">
        <f t="shared" si="40"/>
        <v>0</v>
      </c>
      <c r="AX31" s="31">
        <f t="shared" si="41"/>
        <v>0</v>
      </c>
      <c r="AY31" s="31">
        <f t="shared" si="42"/>
        <v>0</v>
      </c>
      <c r="AZ31" s="32">
        <f t="shared" si="43"/>
        <v>0</v>
      </c>
      <c r="BB31" s="30">
        <f t="shared" si="3"/>
        <v>0</v>
      </c>
      <c r="BC31" s="30">
        <f t="shared" si="4"/>
        <v>0</v>
      </c>
      <c r="BD31" s="31">
        <f t="shared" si="5"/>
        <v>0</v>
      </c>
      <c r="BE31" s="31">
        <f t="shared" si="6"/>
        <v>0</v>
      </c>
      <c r="BF31" s="31">
        <f t="shared" si="7"/>
        <v>0</v>
      </c>
      <c r="BG31" s="31">
        <f t="shared" si="8"/>
        <v>0</v>
      </c>
      <c r="BH31" s="31">
        <f t="shared" si="9"/>
        <v>0</v>
      </c>
      <c r="BI31" s="31">
        <f t="shared" si="10"/>
        <v>0</v>
      </c>
      <c r="BJ31" s="31">
        <f t="shared" si="11"/>
        <v>0</v>
      </c>
      <c r="BK31" s="32">
        <f t="shared" si="12"/>
        <v>0</v>
      </c>
      <c r="BM31" s="34">
        <f t="shared" si="25"/>
        <v>0</v>
      </c>
      <c r="BP31" s="34" t="str">
        <f t="shared" si="13"/>
        <v/>
      </c>
      <c r="BQ31" s="34" t="str">
        <f t="shared" si="14"/>
        <v/>
      </c>
      <c r="BR31" s="34" t="str">
        <f t="shared" si="15"/>
        <v/>
      </c>
      <c r="BS31" s="34" t="str">
        <f t="shared" si="16"/>
        <v/>
      </c>
      <c r="BT31" s="34" t="str">
        <f t="shared" si="17"/>
        <v/>
      </c>
      <c r="BU31" s="34" t="str">
        <f t="shared" si="18"/>
        <v/>
      </c>
      <c r="BV31" s="34" t="str">
        <f t="shared" si="19"/>
        <v/>
      </c>
      <c r="BW31" s="34" t="str">
        <f t="shared" si="20"/>
        <v/>
      </c>
      <c r="BX31" s="34" t="str">
        <f t="shared" si="21"/>
        <v/>
      </c>
      <c r="BY31" s="35" t="e">
        <f t="shared" si="22"/>
        <v>#DIV/0!</v>
      </c>
      <c r="BZ31" s="36">
        <f t="shared" si="23"/>
        <v>0</v>
      </c>
      <c r="CA31" s="36" t="e">
        <f t="shared" si="24"/>
        <v>#DIV/0!</v>
      </c>
    </row>
    <row r="32" spans="2:79" s="33" customFormat="1">
      <c r="B32" s="77"/>
      <c r="C32" s="79"/>
      <c r="D32" s="79"/>
      <c r="E32" s="80"/>
      <c r="F32" s="81"/>
      <c r="G32" s="79"/>
      <c r="H32" s="82"/>
      <c r="I32" s="83"/>
      <c r="J32" s="79"/>
      <c r="K32" s="79"/>
      <c r="L32" s="215"/>
      <c r="M32" s="215"/>
      <c r="N32" s="83"/>
      <c r="O32" s="83"/>
      <c r="P32" s="83"/>
      <c r="Q32" s="83"/>
      <c r="R32" s="84"/>
      <c r="S32" s="85"/>
      <c r="T32" s="85"/>
      <c r="U32" s="85"/>
      <c r="V32" s="85"/>
      <c r="W32" s="85"/>
      <c r="X32" s="85"/>
      <c r="Y32" s="85"/>
      <c r="Z32" s="85"/>
      <c r="AA32" s="97"/>
      <c r="AB32" s="87"/>
      <c r="AC32" s="88"/>
      <c r="AD32" s="89" t="e">
        <f t="shared" si="0"/>
        <v>#DIV/0!</v>
      </c>
      <c r="AE32" s="341"/>
      <c r="AF32" s="30">
        <f t="shared" si="44"/>
        <v>0</v>
      </c>
      <c r="AG32" s="29">
        <f t="shared" si="26"/>
        <v>0</v>
      </c>
      <c r="AH32" s="31">
        <f t="shared" si="27"/>
        <v>0</v>
      </c>
      <c r="AI32" s="31">
        <f t="shared" si="28"/>
        <v>0</v>
      </c>
      <c r="AJ32" s="31">
        <f t="shared" si="29"/>
        <v>0</v>
      </c>
      <c r="AK32" s="31">
        <f t="shared" si="30"/>
        <v>0</v>
      </c>
      <c r="AL32" s="31">
        <f t="shared" si="31"/>
        <v>0</v>
      </c>
      <c r="AM32" s="31">
        <f t="shared" si="32"/>
        <v>0</v>
      </c>
      <c r="AN32" s="31">
        <f t="shared" si="33"/>
        <v>0</v>
      </c>
      <c r="AO32" s="32">
        <f t="shared" si="34"/>
        <v>0</v>
      </c>
      <c r="AQ32" s="30">
        <f t="shared" si="45"/>
        <v>0</v>
      </c>
      <c r="AR32" s="30">
        <f t="shared" si="35"/>
        <v>0</v>
      </c>
      <c r="AS32" s="31">
        <f t="shared" si="36"/>
        <v>0</v>
      </c>
      <c r="AT32" s="31">
        <f t="shared" si="37"/>
        <v>0</v>
      </c>
      <c r="AU32" s="31">
        <f t="shared" si="38"/>
        <v>0</v>
      </c>
      <c r="AV32" s="31">
        <f t="shared" si="39"/>
        <v>0</v>
      </c>
      <c r="AW32" s="31">
        <f t="shared" si="40"/>
        <v>0</v>
      </c>
      <c r="AX32" s="31">
        <f t="shared" si="41"/>
        <v>0</v>
      </c>
      <c r="AY32" s="31">
        <f t="shared" si="42"/>
        <v>0</v>
      </c>
      <c r="AZ32" s="32">
        <f t="shared" si="43"/>
        <v>0</v>
      </c>
      <c r="BB32" s="30">
        <f t="shared" si="3"/>
        <v>0</v>
      </c>
      <c r="BC32" s="30">
        <f t="shared" si="4"/>
        <v>0</v>
      </c>
      <c r="BD32" s="31">
        <f t="shared" si="5"/>
        <v>0</v>
      </c>
      <c r="BE32" s="31">
        <f t="shared" si="6"/>
        <v>0</v>
      </c>
      <c r="BF32" s="31">
        <f t="shared" si="7"/>
        <v>0</v>
      </c>
      <c r="BG32" s="31">
        <f t="shared" si="8"/>
        <v>0</v>
      </c>
      <c r="BH32" s="31">
        <f t="shared" si="9"/>
        <v>0</v>
      </c>
      <c r="BI32" s="31">
        <f t="shared" si="10"/>
        <v>0</v>
      </c>
      <c r="BJ32" s="31">
        <f t="shared" si="11"/>
        <v>0</v>
      </c>
      <c r="BK32" s="32">
        <f t="shared" si="12"/>
        <v>0</v>
      </c>
      <c r="BM32" s="34">
        <f t="shared" si="25"/>
        <v>0</v>
      </c>
      <c r="BP32" s="34" t="str">
        <f t="shared" si="13"/>
        <v/>
      </c>
      <c r="BQ32" s="34" t="str">
        <f t="shared" si="14"/>
        <v/>
      </c>
      <c r="BR32" s="34" t="str">
        <f t="shared" si="15"/>
        <v/>
      </c>
      <c r="BS32" s="34" t="str">
        <f t="shared" si="16"/>
        <v/>
      </c>
      <c r="BT32" s="34" t="str">
        <f t="shared" si="17"/>
        <v/>
      </c>
      <c r="BU32" s="34" t="str">
        <f t="shared" si="18"/>
        <v/>
      </c>
      <c r="BV32" s="34" t="str">
        <f t="shared" si="19"/>
        <v/>
      </c>
      <c r="BW32" s="34" t="str">
        <f t="shared" si="20"/>
        <v/>
      </c>
      <c r="BX32" s="34" t="str">
        <f t="shared" si="21"/>
        <v/>
      </c>
      <c r="BY32" s="35" t="e">
        <f t="shared" si="22"/>
        <v>#DIV/0!</v>
      </c>
      <c r="BZ32" s="36">
        <f t="shared" si="23"/>
        <v>0</v>
      </c>
      <c r="CA32" s="36" t="e">
        <f t="shared" si="24"/>
        <v>#DIV/0!</v>
      </c>
    </row>
    <row r="33" spans="2:79" s="33" customFormat="1">
      <c r="B33" s="87"/>
      <c r="C33" s="90"/>
      <c r="D33" s="90"/>
      <c r="E33" s="96"/>
      <c r="F33" s="92"/>
      <c r="G33" s="90"/>
      <c r="H33" s="93"/>
      <c r="I33" s="94"/>
      <c r="J33" s="90"/>
      <c r="K33" s="90"/>
      <c r="L33" s="215"/>
      <c r="M33" s="215"/>
      <c r="N33" s="83"/>
      <c r="O33" s="83"/>
      <c r="P33" s="83"/>
      <c r="Q33" s="83"/>
      <c r="R33" s="84"/>
      <c r="S33" s="85"/>
      <c r="T33" s="85"/>
      <c r="U33" s="85"/>
      <c r="V33" s="85"/>
      <c r="W33" s="85"/>
      <c r="X33" s="85"/>
      <c r="Y33" s="85"/>
      <c r="Z33" s="85"/>
      <c r="AA33" s="97"/>
      <c r="AB33" s="87"/>
      <c r="AC33" s="88"/>
      <c r="AD33" s="89" t="e">
        <f t="shared" si="0"/>
        <v>#DIV/0!</v>
      </c>
      <c r="AE33" s="341"/>
      <c r="AF33" s="30">
        <f t="shared" si="44"/>
        <v>0</v>
      </c>
      <c r="AG33" s="29">
        <f t="shared" si="26"/>
        <v>0</v>
      </c>
      <c r="AH33" s="31">
        <f t="shared" si="27"/>
        <v>0</v>
      </c>
      <c r="AI33" s="31">
        <f t="shared" si="28"/>
        <v>0</v>
      </c>
      <c r="AJ33" s="31">
        <f t="shared" si="29"/>
        <v>0</v>
      </c>
      <c r="AK33" s="31">
        <f t="shared" si="30"/>
        <v>0</v>
      </c>
      <c r="AL33" s="31">
        <f t="shared" si="31"/>
        <v>0</v>
      </c>
      <c r="AM33" s="31">
        <f t="shared" si="32"/>
        <v>0</v>
      </c>
      <c r="AN33" s="31">
        <f t="shared" si="33"/>
        <v>0</v>
      </c>
      <c r="AO33" s="32">
        <f t="shared" si="34"/>
        <v>0</v>
      </c>
      <c r="AQ33" s="30">
        <f t="shared" si="45"/>
        <v>0</v>
      </c>
      <c r="AR33" s="30">
        <f t="shared" si="35"/>
        <v>0</v>
      </c>
      <c r="AS33" s="31">
        <f t="shared" si="36"/>
        <v>0</v>
      </c>
      <c r="AT33" s="31">
        <f t="shared" si="37"/>
        <v>0</v>
      </c>
      <c r="AU33" s="31">
        <f t="shared" si="38"/>
        <v>0</v>
      </c>
      <c r="AV33" s="31">
        <f t="shared" si="39"/>
        <v>0</v>
      </c>
      <c r="AW33" s="31">
        <f t="shared" si="40"/>
        <v>0</v>
      </c>
      <c r="AX33" s="31">
        <f t="shared" si="41"/>
        <v>0</v>
      </c>
      <c r="AY33" s="31">
        <f t="shared" si="42"/>
        <v>0</v>
      </c>
      <c r="AZ33" s="32">
        <f t="shared" si="43"/>
        <v>0</v>
      </c>
      <c r="BB33" s="30">
        <f t="shared" si="3"/>
        <v>0</v>
      </c>
      <c r="BC33" s="30">
        <f t="shared" si="4"/>
        <v>0</v>
      </c>
      <c r="BD33" s="31">
        <f t="shared" si="5"/>
        <v>0</v>
      </c>
      <c r="BE33" s="31">
        <f t="shared" si="6"/>
        <v>0</v>
      </c>
      <c r="BF33" s="31">
        <f t="shared" si="7"/>
        <v>0</v>
      </c>
      <c r="BG33" s="31">
        <f t="shared" si="8"/>
        <v>0</v>
      </c>
      <c r="BH33" s="31">
        <f t="shared" si="9"/>
        <v>0</v>
      </c>
      <c r="BI33" s="31">
        <f t="shared" si="10"/>
        <v>0</v>
      </c>
      <c r="BJ33" s="31">
        <f t="shared" si="11"/>
        <v>0</v>
      </c>
      <c r="BK33" s="32">
        <f t="shared" si="12"/>
        <v>0</v>
      </c>
      <c r="BM33" s="34">
        <f t="shared" si="25"/>
        <v>0</v>
      </c>
      <c r="BP33" s="34" t="str">
        <f t="shared" si="13"/>
        <v/>
      </c>
      <c r="BQ33" s="34" t="str">
        <f t="shared" si="14"/>
        <v/>
      </c>
      <c r="BR33" s="34" t="str">
        <f t="shared" si="15"/>
        <v/>
      </c>
      <c r="BS33" s="34" t="str">
        <f t="shared" si="16"/>
        <v/>
      </c>
      <c r="BT33" s="34" t="str">
        <f t="shared" si="17"/>
        <v/>
      </c>
      <c r="BU33" s="34" t="str">
        <f t="shared" si="18"/>
        <v/>
      </c>
      <c r="BV33" s="34" t="str">
        <f t="shared" si="19"/>
        <v/>
      </c>
      <c r="BW33" s="34" t="str">
        <f t="shared" si="20"/>
        <v/>
      </c>
      <c r="BX33" s="34" t="str">
        <f t="shared" si="21"/>
        <v/>
      </c>
      <c r="BY33" s="35" t="e">
        <f t="shared" si="22"/>
        <v>#DIV/0!</v>
      </c>
      <c r="BZ33" s="36">
        <f t="shared" si="23"/>
        <v>0</v>
      </c>
      <c r="CA33" s="36" t="e">
        <f t="shared" si="24"/>
        <v>#DIV/0!</v>
      </c>
    </row>
    <row r="34" spans="2:79" s="33" customFormat="1">
      <c r="B34" s="77"/>
      <c r="C34" s="78"/>
      <c r="D34" s="79"/>
      <c r="E34" s="80"/>
      <c r="F34" s="81"/>
      <c r="G34" s="79"/>
      <c r="H34" s="82"/>
      <c r="I34" s="83"/>
      <c r="J34" s="79"/>
      <c r="K34" s="79"/>
      <c r="L34" s="215"/>
      <c r="M34" s="215"/>
      <c r="N34" s="83"/>
      <c r="O34" s="83"/>
      <c r="P34" s="83"/>
      <c r="Q34" s="83"/>
      <c r="R34" s="84"/>
      <c r="S34" s="85"/>
      <c r="T34" s="85"/>
      <c r="U34" s="85"/>
      <c r="V34" s="85"/>
      <c r="W34" s="85"/>
      <c r="X34" s="85"/>
      <c r="Y34" s="85"/>
      <c r="Z34" s="85"/>
      <c r="AA34" s="97"/>
      <c r="AB34" s="87"/>
      <c r="AC34" s="88"/>
      <c r="AD34" s="89" t="e">
        <f t="shared" si="0"/>
        <v>#DIV/0!</v>
      </c>
      <c r="AE34" s="341"/>
      <c r="AF34" s="30">
        <f t="shared" si="44"/>
        <v>0</v>
      </c>
      <c r="AG34" s="29">
        <f t="shared" si="26"/>
        <v>0</v>
      </c>
      <c r="AH34" s="31">
        <f t="shared" si="27"/>
        <v>0</v>
      </c>
      <c r="AI34" s="31">
        <f t="shared" si="28"/>
        <v>0</v>
      </c>
      <c r="AJ34" s="31">
        <f t="shared" si="29"/>
        <v>0</v>
      </c>
      <c r="AK34" s="31">
        <f t="shared" si="30"/>
        <v>0</v>
      </c>
      <c r="AL34" s="31">
        <f t="shared" si="31"/>
        <v>0</v>
      </c>
      <c r="AM34" s="31">
        <f t="shared" si="32"/>
        <v>0</v>
      </c>
      <c r="AN34" s="31">
        <f t="shared" si="33"/>
        <v>0</v>
      </c>
      <c r="AO34" s="32">
        <f t="shared" si="34"/>
        <v>0</v>
      </c>
      <c r="AQ34" s="30">
        <f t="shared" si="45"/>
        <v>0</v>
      </c>
      <c r="AR34" s="30">
        <f t="shared" si="35"/>
        <v>0</v>
      </c>
      <c r="AS34" s="31">
        <f t="shared" si="36"/>
        <v>0</v>
      </c>
      <c r="AT34" s="31">
        <f t="shared" si="37"/>
        <v>0</v>
      </c>
      <c r="AU34" s="31">
        <f t="shared" si="38"/>
        <v>0</v>
      </c>
      <c r="AV34" s="31">
        <f t="shared" si="39"/>
        <v>0</v>
      </c>
      <c r="AW34" s="31">
        <f t="shared" si="40"/>
        <v>0</v>
      </c>
      <c r="AX34" s="31">
        <f t="shared" si="41"/>
        <v>0</v>
      </c>
      <c r="AY34" s="31">
        <f t="shared" si="42"/>
        <v>0</v>
      </c>
      <c r="AZ34" s="32">
        <f t="shared" si="43"/>
        <v>0</v>
      </c>
      <c r="BB34" s="30">
        <f t="shared" si="3"/>
        <v>0</v>
      </c>
      <c r="BC34" s="30">
        <f t="shared" si="4"/>
        <v>0</v>
      </c>
      <c r="BD34" s="31">
        <f t="shared" si="5"/>
        <v>0</v>
      </c>
      <c r="BE34" s="31">
        <f t="shared" si="6"/>
        <v>0</v>
      </c>
      <c r="BF34" s="31">
        <f t="shared" si="7"/>
        <v>0</v>
      </c>
      <c r="BG34" s="31">
        <f t="shared" si="8"/>
        <v>0</v>
      </c>
      <c r="BH34" s="31">
        <f t="shared" si="9"/>
        <v>0</v>
      </c>
      <c r="BI34" s="31">
        <f t="shared" si="10"/>
        <v>0</v>
      </c>
      <c r="BJ34" s="31">
        <f t="shared" si="11"/>
        <v>0</v>
      </c>
      <c r="BK34" s="32">
        <f t="shared" si="12"/>
        <v>0</v>
      </c>
      <c r="BM34" s="34">
        <f t="shared" si="25"/>
        <v>0</v>
      </c>
      <c r="BP34" s="34" t="str">
        <f t="shared" si="13"/>
        <v/>
      </c>
      <c r="BQ34" s="34" t="str">
        <f t="shared" si="14"/>
        <v/>
      </c>
      <c r="BR34" s="34" t="str">
        <f t="shared" si="15"/>
        <v/>
      </c>
      <c r="BS34" s="34" t="str">
        <f t="shared" si="16"/>
        <v/>
      </c>
      <c r="BT34" s="34" t="str">
        <f t="shared" si="17"/>
        <v/>
      </c>
      <c r="BU34" s="34" t="str">
        <f t="shared" si="18"/>
        <v/>
      </c>
      <c r="BV34" s="34" t="str">
        <f t="shared" si="19"/>
        <v/>
      </c>
      <c r="BW34" s="34" t="str">
        <f t="shared" si="20"/>
        <v/>
      </c>
      <c r="BX34" s="34" t="str">
        <f t="shared" si="21"/>
        <v/>
      </c>
      <c r="BY34" s="35" t="e">
        <f t="shared" si="22"/>
        <v>#DIV/0!</v>
      </c>
      <c r="BZ34" s="36">
        <f t="shared" si="23"/>
        <v>0</v>
      </c>
      <c r="CA34" s="36" t="e">
        <f t="shared" si="24"/>
        <v>#DIV/0!</v>
      </c>
    </row>
    <row r="35" spans="2:79" s="33" customFormat="1">
      <c r="B35" s="87"/>
      <c r="C35" s="95"/>
      <c r="D35" s="90"/>
      <c r="E35" s="96"/>
      <c r="F35" s="92"/>
      <c r="G35" s="90"/>
      <c r="H35" s="93"/>
      <c r="I35" s="94"/>
      <c r="J35" s="90"/>
      <c r="K35" s="90"/>
      <c r="L35" s="215"/>
      <c r="M35" s="215"/>
      <c r="N35" s="83"/>
      <c r="O35" s="83"/>
      <c r="P35" s="83"/>
      <c r="Q35" s="83"/>
      <c r="R35" s="84"/>
      <c r="S35" s="85"/>
      <c r="T35" s="85"/>
      <c r="U35" s="85"/>
      <c r="V35" s="85"/>
      <c r="W35" s="85"/>
      <c r="X35" s="85"/>
      <c r="Y35" s="85"/>
      <c r="Z35" s="85"/>
      <c r="AA35" s="97"/>
      <c r="AB35" s="87"/>
      <c r="AC35" s="88"/>
      <c r="AD35" s="89" t="e">
        <f t="shared" si="0"/>
        <v>#DIV/0!</v>
      </c>
      <c r="AE35" s="341"/>
      <c r="AF35" s="30">
        <f t="shared" si="44"/>
        <v>0</v>
      </c>
      <c r="AG35" s="29">
        <f t="shared" si="26"/>
        <v>0</v>
      </c>
      <c r="AH35" s="31">
        <f t="shared" si="27"/>
        <v>0</v>
      </c>
      <c r="AI35" s="31">
        <f t="shared" si="28"/>
        <v>0</v>
      </c>
      <c r="AJ35" s="31">
        <f t="shared" si="29"/>
        <v>0</v>
      </c>
      <c r="AK35" s="31">
        <f t="shared" si="30"/>
        <v>0</v>
      </c>
      <c r="AL35" s="31">
        <f t="shared" si="31"/>
        <v>0</v>
      </c>
      <c r="AM35" s="31">
        <f t="shared" si="32"/>
        <v>0</v>
      </c>
      <c r="AN35" s="31">
        <f t="shared" si="33"/>
        <v>0</v>
      </c>
      <c r="AO35" s="32">
        <f t="shared" si="34"/>
        <v>0</v>
      </c>
      <c r="AQ35" s="30">
        <f t="shared" si="45"/>
        <v>0</v>
      </c>
      <c r="AR35" s="30">
        <f t="shared" si="35"/>
        <v>0</v>
      </c>
      <c r="AS35" s="31">
        <f t="shared" si="36"/>
        <v>0</v>
      </c>
      <c r="AT35" s="31">
        <f t="shared" si="37"/>
        <v>0</v>
      </c>
      <c r="AU35" s="31">
        <f t="shared" si="38"/>
        <v>0</v>
      </c>
      <c r="AV35" s="31">
        <f t="shared" si="39"/>
        <v>0</v>
      </c>
      <c r="AW35" s="31">
        <f t="shared" si="40"/>
        <v>0</v>
      </c>
      <c r="AX35" s="31">
        <f t="shared" si="41"/>
        <v>0</v>
      </c>
      <c r="AY35" s="31">
        <f t="shared" si="42"/>
        <v>0</v>
      </c>
      <c r="AZ35" s="32">
        <f t="shared" si="43"/>
        <v>0</v>
      </c>
      <c r="BB35" s="30">
        <f t="shared" si="3"/>
        <v>0</v>
      </c>
      <c r="BC35" s="30">
        <f t="shared" si="4"/>
        <v>0</v>
      </c>
      <c r="BD35" s="31">
        <f t="shared" si="5"/>
        <v>0</v>
      </c>
      <c r="BE35" s="31">
        <f t="shared" si="6"/>
        <v>0</v>
      </c>
      <c r="BF35" s="31">
        <f t="shared" si="7"/>
        <v>0</v>
      </c>
      <c r="BG35" s="31">
        <f t="shared" si="8"/>
        <v>0</v>
      </c>
      <c r="BH35" s="31">
        <f t="shared" si="9"/>
        <v>0</v>
      </c>
      <c r="BI35" s="31">
        <f t="shared" si="10"/>
        <v>0</v>
      </c>
      <c r="BJ35" s="31">
        <f t="shared" si="11"/>
        <v>0</v>
      </c>
      <c r="BK35" s="32">
        <f t="shared" si="12"/>
        <v>0</v>
      </c>
      <c r="BM35" s="34">
        <f t="shared" si="25"/>
        <v>0</v>
      </c>
      <c r="BP35" s="34" t="str">
        <f t="shared" si="13"/>
        <v/>
      </c>
      <c r="BQ35" s="34" t="str">
        <f t="shared" si="14"/>
        <v/>
      </c>
      <c r="BR35" s="34" t="str">
        <f t="shared" si="15"/>
        <v/>
      </c>
      <c r="BS35" s="34" t="str">
        <f t="shared" si="16"/>
        <v/>
      </c>
      <c r="BT35" s="34" t="str">
        <f t="shared" si="17"/>
        <v/>
      </c>
      <c r="BU35" s="34" t="str">
        <f t="shared" si="18"/>
        <v/>
      </c>
      <c r="BV35" s="34" t="str">
        <f t="shared" si="19"/>
        <v/>
      </c>
      <c r="BW35" s="34" t="str">
        <f t="shared" si="20"/>
        <v/>
      </c>
      <c r="BX35" s="34" t="str">
        <f t="shared" si="21"/>
        <v/>
      </c>
      <c r="BY35" s="35" t="e">
        <f t="shared" si="22"/>
        <v>#DIV/0!</v>
      </c>
      <c r="BZ35" s="36">
        <f t="shared" si="23"/>
        <v>0</v>
      </c>
      <c r="CA35" s="36" t="e">
        <f t="shared" si="24"/>
        <v>#DIV/0!</v>
      </c>
    </row>
    <row r="36" spans="2:79" s="33" customFormat="1">
      <c r="B36" s="77"/>
      <c r="C36" s="79"/>
      <c r="D36" s="79"/>
      <c r="E36" s="80"/>
      <c r="F36" s="81"/>
      <c r="G36" s="79"/>
      <c r="H36" s="82"/>
      <c r="I36" s="83"/>
      <c r="J36" s="79"/>
      <c r="K36" s="79"/>
      <c r="L36" s="215"/>
      <c r="M36" s="215"/>
      <c r="N36" s="83"/>
      <c r="O36" s="83"/>
      <c r="P36" s="83"/>
      <c r="Q36" s="83"/>
      <c r="R36" s="84"/>
      <c r="S36" s="85"/>
      <c r="T36" s="85"/>
      <c r="U36" s="85"/>
      <c r="V36" s="85"/>
      <c r="W36" s="85"/>
      <c r="X36" s="85"/>
      <c r="Y36" s="85"/>
      <c r="Z36" s="85"/>
      <c r="AA36" s="97"/>
      <c r="AB36" s="87"/>
      <c r="AC36" s="88"/>
      <c r="AD36" s="89" t="e">
        <f t="shared" si="0"/>
        <v>#DIV/0!</v>
      </c>
      <c r="AE36" s="341"/>
      <c r="AF36" s="30">
        <f t="shared" si="44"/>
        <v>0</v>
      </c>
      <c r="AG36" s="29">
        <f t="shared" si="26"/>
        <v>0</v>
      </c>
      <c r="AH36" s="31">
        <f t="shared" si="27"/>
        <v>0</v>
      </c>
      <c r="AI36" s="31">
        <f t="shared" si="28"/>
        <v>0</v>
      </c>
      <c r="AJ36" s="31">
        <f t="shared" si="29"/>
        <v>0</v>
      </c>
      <c r="AK36" s="31">
        <f t="shared" si="30"/>
        <v>0</v>
      </c>
      <c r="AL36" s="31">
        <f t="shared" si="31"/>
        <v>0</v>
      </c>
      <c r="AM36" s="31">
        <f t="shared" si="32"/>
        <v>0</v>
      </c>
      <c r="AN36" s="31">
        <f t="shared" si="33"/>
        <v>0</v>
      </c>
      <c r="AO36" s="32">
        <f t="shared" si="34"/>
        <v>0</v>
      </c>
      <c r="AQ36" s="30">
        <f t="shared" si="45"/>
        <v>0</v>
      </c>
      <c r="AR36" s="30">
        <f t="shared" si="35"/>
        <v>0</v>
      </c>
      <c r="AS36" s="31">
        <f t="shared" si="36"/>
        <v>0</v>
      </c>
      <c r="AT36" s="31">
        <f t="shared" si="37"/>
        <v>0</v>
      </c>
      <c r="AU36" s="31">
        <f t="shared" si="38"/>
        <v>0</v>
      </c>
      <c r="AV36" s="31">
        <f t="shared" si="39"/>
        <v>0</v>
      </c>
      <c r="AW36" s="31">
        <f t="shared" si="40"/>
        <v>0</v>
      </c>
      <c r="AX36" s="31">
        <f t="shared" si="41"/>
        <v>0</v>
      </c>
      <c r="AY36" s="31">
        <f t="shared" si="42"/>
        <v>0</v>
      </c>
      <c r="AZ36" s="32">
        <f t="shared" si="43"/>
        <v>0</v>
      </c>
      <c r="BB36" s="30">
        <f t="shared" si="3"/>
        <v>0</v>
      </c>
      <c r="BC36" s="30">
        <f t="shared" si="4"/>
        <v>0</v>
      </c>
      <c r="BD36" s="31">
        <f t="shared" si="5"/>
        <v>0</v>
      </c>
      <c r="BE36" s="31">
        <f t="shared" si="6"/>
        <v>0</v>
      </c>
      <c r="BF36" s="31">
        <f t="shared" si="7"/>
        <v>0</v>
      </c>
      <c r="BG36" s="31">
        <f t="shared" si="8"/>
        <v>0</v>
      </c>
      <c r="BH36" s="31">
        <f t="shared" si="9"/>
        <v>0</v>
      </c>
      <c r="BI36" s="31">
        <f t="shared" si="10"/>
        <v>0</v>
      </c>
      <c r="BJ36" s="31">
        <f t="shared" si="11"/>
        <v>0</v>
      </c>
      <c r="BK36" s="32">
        <f t="shared" si="12"/>
        <v>0</v>
      </c>
      <c r="BM36" s="34">
        <f t="shared" si="25"/>
        <v>0</v>
      </c>
      <c r="BP36" s="34" t="str">
        <f t="shared" si="13"/>
        <v/>
      </c>
      <c r="BQ36" s="34" t="str">
        <f t="shared" si="14"/>
        <v/>
      </c>
      <c r="BR36" s="34" t="str">
        <f t="shared" si="15"/>
        <v/>
      </c>
      <c r="BS36" s="34" t="str">
        <f t="shared" si="16"/>
        <v/>
      </c>
      <c r="BT36" s="34" t="str">
        <f t="shared" si="17"/>
        <v/>
      </c>
      <c r="BU36" s="34" t="str">
        <f t="shared" si="18"/>
        <v/>
      </c>
      <c r="BV36" s="34" t="str">
        <f t="shared" si="19"/>
        <v/>
      </c>
      <c r="BW36" s="34" t="str">
        <f t="shared" si="20"/>
        <v/>
      </c>
      <c r="BX36" s="34" t="str">
        <f t="shared" si="21"/>
        <v/>
      </c>
      <c r="BY36" s="35" t="e">
        <f t="shared" si="22"/>
        <v>#DIV/0!</v>
      </c>
      <c r="BZ36" s="36">
        <f t="shared" si="23"/>
        <v>0</v>
      </c>
      <c r="CA36" s="36" t="e">
        <f t="shared" si="24"/>
        <v>#DIV/0!</v>
      </c>
    </row>
    <row r="37" spans="2:79" s="33" customFormat="1">
      <c r="B37" s="87"/>
      <c r="C37" s="90"/>
      <c r="D37" s="90"/>
      <c r="E37" s="91"/>
      <c r="F37" s="92"/>
      <c r="G37" s="90"/>
      <c r="H37" s="93"/>
      <c r="I37" s="94"/>
      <c r="J37" s="90"/>
      <c r="K37" s="90"/>
      <c r="L37" s="215"/>
      <c r="M37" s="215"/>
      <c r="N37" s="83"/>
      <c r="O37" s="83"/>
      <c r="P37" s="83"/>
      <c r="Q37" s="83"/>
      <c r="R37" s="84"/>
      <c r="S37" s="85"/>
      <c r="T37" s="85"/>
      <c r="U37" s="85"/>
      <c r="V37" s="85"/>
      <c r="W37" s="85"/>
      <c r="X37" s="85"/>
      <c r="Y37" s="85"/>
      <c r="Z37" s="85"/>
      <c r="AA37" s="97"/>
      <c r="AB37" s="87"/>
      <c r="AC37" s="88"/>
      <c r="AD37" s="89" t="e">
        <f t="shared" si="0"/>
        <v>#DIV/0!</v>
      </c>
      <c r="AE37" s="341"/>
      <c r="AF37" s="30">
        <f t="shared" si="44"/>
        <v>0</v>
      </c>
      <c r="AG37" s="29">
        <f t="shared" si="26"/>
        <v>0</v>
      </c>
      <c r="AH37" s="31">
        <f t="shared" si="27"/>
        <v>0</v>
      </c>
      <c r="AI37" s="31">
        <f t="shared" si="28"/>
        <v>0</v>
      </c>
      <c r="AJ37" s="31">
        <f t="shared" si="29"/>
        <v>0</v>
      </c>
      <c r="AK37" s="31">
        <f t="shared" si="30"/>
        <v>0</v>
      </c>
      <c r="AL37" s="31">
        <f t="shared" si="31"/>
        <v>0</v>
      </c>
      <c r="AM37" s="31">
        <f t="shared" si="32"/>
        <v>0</v>
      </c>
      <c r="AN37" s="31">
        <f t="shared" si="33"/>
        <v>0</v>
      </c>
      <c r="AO37" s="32">
        <f t="shared" si="34"/>
        <v>0</v>
      </c>
      <c r="AQ37" s="30">
        <f t="shared" si="45"/>
        <v>0</v>
      </c>
      <c r="AR37" s="30">
        <f t="shared" si="35"/>
        <v>0</v>
      </c>
      <c r="AS37" s="31">
        <f t="shared" si="36"/>
        <v>0</v>
      </c>
      <c r="AT37" s="31">
        <f t="shared" si="37"/>
        <v>0</v>
      </c>
      <c r="AU37" s="31">
        <f t="shared" si="38"/>
        <v>0</v>
      </c>
      <c r="AV37" s="31">
        <f t="shared" si="39"/>
        <v>0</v>
      </c>
      <c r="AW37" s="31">
        <f t="shared" si="40"/>
        <v>0</v>
      </c>
      <c r="AX37" s="31">
        <f t="shared" si="41"/>
        <v>0</v>
      </c>
      <c r="AY37" s="31">
        <f t="shared" si="42"/>
        <v>0</v>
      </c>
      <c r="AZ37" s="32">
        <f t="shared" si="43"/>
        <v>0</v>
      </c>
      <c r="BB37" s="30">
        <f t="shared" si="3"/>
        <v>0</v>
      </c>
      <c r="BC37" s="30">
        <f t="shared" si="4"/>
        <v>0</v>
      </c>
      <c r="BD37" s="31">
        <f t="shared" si="5"/>
        <v>0</v>
      </c>
      <c r="BE37" s="31">
        <f t="shared" si="6"/>
        <v>0</v>
      </c>
      <c r="BF37" s="31">
        <f t="shared" si="7"/>
        <v>0</v>
      </c>
      <c r="BG37" s="31">
        <f t="shared" si="8"/>
        <v>0</v>
      </c>
      <c r="BH37" s="31">
        <f t="shared" si="9"/>
        <v>0</v>
      </c>
      <c r="BI37" s="31">
        <f t="shared" si="10"/>
        <v>0</v>
      </c>
      <c r="BJ37" s="31">
        <f t="shared" si="11"/>
        <v>0</v>
      </c>
      <c r="BK37" s="32">
        <f t="shared" si="12"/>
        <v>0</v>
      </c>
      <c r="BM37" s="34">
        <f t="shared" si="25"/>
        <v>0</v>
      </c>
      <c r="BP37" s="34" t="str">
        <f t="shared" ref="BP37:BP70" si="46">IF(R37="S",1," ")</f>
        <v/>
      </c>
      <c r="BQ37" s="34" t="str">
        <f t="shared" ref="BQ37:BQ70" si="47">IF(S37="S",1," ")</f>
        <v/>
      </c>
      <c r="BR37" s="34" t="str">
        <f t="shared" ref="BR37:BR70" si="48">IF(T37="S",1," ")</f>
        <v/>
      </c>
      <c r="BS37" s="34" t="str">
        <f t="shared" ref="BS37:BS70" si="49">IF(U37="S",1," ")</f>
        <v/>
      </c>
      <c r="BT37" s="34" t="str">
        <f t="shared" ref="BT37:BT70" si="50">IF(V37="S",1," ")</f>
        <v/>
      </c>
      <c r="BU37" s="34" t="str">
        <f t="shared" ref="BU37:BU70" si="51">IF(W37="S",1," ")</f>
        <v/>
      </c>
      <c r="BV37" s="34" t="str">
        <f t="shared" ref="BV37:BV70" si="52">IF(X37="S",1," ")</f>
        <v/>
      </c>
      <c r="BW37" s="34" t="str">
        <f t="shared" ref="BW37:BW70" si="53">IF(Y37="S",1," ")</f>
        <v/>
      </c>
      <c r="BX37" s="34" t="str">
        <f t="shared" ref="BX37:BX70" si="54">IF(Z37="S",1," ")</f>
        <v/>
      </c>
      <c r="BY37" s="35" t="e">
        <f t="shared" ref="BY37:BY70" si="55">AC37/AB37</f>
        <v>#DIV/0!</v>
      </c>
      <c r="BZ37" s="36">
        <f t="shared" si="23"/>
        <v>0</v>
      </c>
      <c r="CA37" s="36" t="e">
        <f t="shared" ref="CA37:CA68" si="56">(IF((AC37/AB37)&lt;1.00001,(AC37/AB37)," "))/10</f>
        <v>#DIV/0!</v>
      </c>
    </row>
    <row r="38" spans="2:79" s="33" customFormat="1">
      <c r="B38" s="77"/>
      <c r="C38" s="79"/>
      <c r="D38" s="79"/>
      <c r="E38" s="80"/>
      <c r="F38" s="81"/>
      <c r="G38" s="79"/>
      <c r="H38" s="82"/>
      <c r="I38" s="83"/>
      <c r="J38" s="79"/>
      <c r="K38" s="79"/>
      <c r="L38" s="215"/>
      <c r="M38" s="215"/>
      <c r="N38" s="83"/>
      <c r="O38" s="83"/>
      <c r="P38" s="83"/>
      <c r="Q38" s="83"/>
      <c r="R38" s="84"/>
      <c r="S38" s="85"/>
      <c r="T38" s="85"/>
      <c r="U38" s="85"/>
      <c r="V38" s="85"/>
      <c r="W38" s="85"/>
      <c r="X38" s="85"/>
      <c r="Y38" s="85"/>
      <c r="Z38" s="85"/>
      <c r="AA38" s="97"/>
      <c r="AB38" s="87"/>
      <c r="AC38" s="88"/>
      <c r="AD38" s="89" t="e">
        <f t="shared" si="0"/>
        <v>#DIV/0!</v>
      </c>
      <c r="AE38" s="341"/>
      <c r="AF38" s="30">
        <f t="shared" si="44"/>
        <v>0</v>
      </c>
      <c r="AG38" s="29">
        <f t="shared" si="26"/>
        <v>0</v>
      </c>
      <c r="AH38" s="31">
        <f t="shared" si="27"/>
        <v>0</v>
      </c>
      <c r="AI38" s="31">
        <f t="shared" si="28"/>
        <v>0</v>
      </c>
      <c r="AJ38" s="31">
        <f t="shared" si="29"/>
        <v>0</v>
      </c>
      <c r="AK38" s="31">
        <f t="shared" si="30"/>
        <v>0</v>
      </c>
      <c r="AL38" s="31">
        <f t="shared" si="31"/>
        <v>0</v>
      </c>
      <c r="AM38" s="31">
        <f t="shared" si="32"/>
        <v>0</v>
      </c>
      <c r="AN38" s="31">
        <f t="shared" si="33"/>
        <v>0</v>
      </c>
      <c r="AO38" s="32">
        <f t="shared" si="34"/>
        <v>0</v>
      </c>
      <c r="AQ38" s="30">
        <f t="shared" si="45"/>
        <v>0</v>
      </c>
      <c r="AR38" s="30">
        <f t="shared" si="35"/>
        <v>0</v>
      </c>
      <c r="AS38" s="31">
        <f t="shared" si="36"/>
        <v>0</v>
      </c>
      <c r="AT38" s="31">
        <f t="shared" si="37"/>
        <v>0</v>
      </c>
      <c r="AU38" s="31">
        <f t="shared" si="38"/>
        <v>0</v>
      </c>
      <c r="AV38" s="31">
        <f t="shared" si="39"/>
        <v>0</v>
      </c>
      <c r="AW38" s="31">
        <f t="shared" si="40"/>
        <v>0</v>
      </c>
      <c r="AX38" s="31">
        <f t="shared" si="41"/>
        <v>0</v>
      </c>
      <c r="AY38" s="31">
        <f t="shared" si="42"/>
        <v>0</v>
      </c>
      <c r="AZ38" s="32">
        <f t="shared" si="43"/>
        <v>0</v>
      </c>
      <c r="BB38" s="30">
        <f t="shared" si="3"/>
        <v>0</v>
      </c>
      <c r="BC38" s="30">
        <f t="shared" si="4"/>
        <v>0</v>
      </c>
      <c r="BD38" s="31">
        <f t="shared" si="5"/>
        <v>0</v>
      </c>
      <c r="BE38" s="31">
        <f t="shared" si="6"/>
        <v>0</v>
      </c>
      <c r="BF38" s="31">
        <f t="shared" si="7"/>
        <v>0</v>
      </c>
      <c r="BG38" s="31">
        <f t="shared" si="8"/>
        <v>0</v>
      </c>
      <c r="BH38" s="31">
        <f t="shared" si="9"/>
        <v>0</v>
      </c>
      <c r="BI38" s="31">
        <f t="shared" si="10"/>
        <v>0</v>
      </c>
      <c r="BJ38" s="31">
        <f t="shared" si="11"/>
        <v>0</v>
      </c>
      <c r="BK38" s="32">
        <f t="shared" si="12"/>
        <v>0</v>
      </c>
      <c r="BM38" s="34">
        <f t="shared" si="25"/>
        <v>0</v>
      </c>
      <c r="BP38" s="34" t="str">
        <f t="shared" si="46"/>
        <v/>
      </c>
      <c r="BQ38" s="34" t="str">
        <f t="shared" si="47"/>
        <v/>
      </c>
      <c r="BR38" s="34" t="str">
        <f t="shared" si="48"/>
        <v/>
      </c>
      <c r="BS38" s="34" t="str">
        <f t="shared" si="49"/>
        <v/>
      </c>
      <c r="BT38" s="34" t="str">
        <f t="shared" si="50"/>
        <v/>
      </c>
      <c r="BU38" s="34" t="str">
        <f t="shared" si="51"/>
        <v/>
      </c>
      <c r="BV38" s="34" t="str">
        <f t="shared" si="52"/>
        <v/>
      </c>
      <c r="BW38" s="34" t="str">
        <f t="shared" si="53"/>
        <v/>
      </c>
      <c r="BX38" s="34" t="str">
        <f t="shared" si="54"/>
        <v/>
      </c>
      <c r="BY38" s="35" t="e">
        <f t="shared" si="55"/>
        <v>#DIV/0!</v>
      </c>
      <c r="BZ38" s="36">
        <f t="shared" si="23"/>
        <v>0</v>
      </c>
      <c r="CA38" s="36" t="e">
        <f t="shared" si="56"/>
        <v>#DIV/0!</v>
      </c>
    </row>
    <row r="39" spans="2:79" s="33" customFormat="1">
      <c r="B39" s="87"/>
      <c r="C39" s="95"/>
      <c r="D39" s="90"/>
      <c r="E39" s="96"/>
      <c r="F39" s="92"/>
      <c r="G39" s="90"/>
      <c r="H39" s="93"/>
      <c r="I39" s="94"/>
      <c r="J39" s="90"/>
      <c r="K39" s="90"/>
      <c r="L39" s="215"/>
      <c r="M39" s="215"/>
      <c r="N39" s="83"/>
      <c r="O39" s="83"/>
      <c r="P39" s="83"/>
      <c r="Q39" s="83"/>
      <c r="R39" s="84"/>
      <c r="S39" s="85"/>
      <c r="T39" s="85"/>
      <c r="U39" s="85"/>
      <c r="V39" s="85"/>
      <c r="W39" s="85"/>
      <c r="X39" s="85"/>
      <c r="Y39" s="85"/>
      <c r="Z39" s="85"/>
      <c r="AA39" s="97"/>
      <c r="AB39" s="87"/>
      <c r="AC39" s="88"/>
      <c r="AD39" s="89" t="e">
        <f t="shared" si="0"/>
        <v>#DIV/0!</v>
      </c>
      <c r="AE39" s="341"/>
      <c r="AF39" s="30">
        <f t="shared" si="44"/>
        <v>0</v>
      </c>
      <c r="AG39" s="29">
        <f t="shared" si="26"/>
        <v>0</v>
      </c>
      <c r="AH39" s="31">
        <f t="shared" si="27"/>
        <v>0</v>
      </c>
      <c r="AI39" s="31">
        <f t="shared" si="28"/>
        <v>0</v>
      </c>
      <c r="AJ39" s="31">
        <f t="shared" si="29"/>
        <v>0</v>
      </c>
      <c r="AK39" s="31">
        <f t="shared" si="30"/>
        <v>0</v>
      </c>
      <c r="AL39" s="31">
        <f t="shared" si="31"/>
        <v>0</v>
      </c>
      <c r="AM39" s="31">
        <f t="shared" si="32"/>
        <v>0</v>
      </c>
      <c r="AN39" s="31">
        <f t="shared" si="33"/>
        <v>0</v>
      </c>
      <c r="AO39" s="32">
        <f t="shared" si="34"/>
        <v>0</v>
      </c>
      <c r="AQ39" s="30">
        <f t="shared" si="45"/>
        <v>0</v>
      </c>
      <c r="AR39" s="30">
        <f t="shared" si="35"/>
        <v>0</v>
      </c>
      <c r="AS39" s="31">
        <f t="shared" si="36"/>
        <v>0</v>
      </c>
      <c r="AT39" s="31">
        <f t="shared" si="37"/>
        <v>0</v>
      </c>
      <c r="AU39" s="31">
        <f t="shared" si="38"/>
        <v>0</v>
      </c>
      <c r="AV39" s="31">
        <f t="shared" si="39"/>
        <v>0</v>
      </c>
      <c r="AW39" s="31">
        <f t="shared" si="40"/>
        <v>0</v>
      </c>
      <c r="AX39" s="31">
        <f t="shared" si="41"/>
        <v>0</v>
      </c>
      <c r="AY39" s="31">
        <f t="shared" si="42"/>
        <v>0</v>
      </c>
      <c r="AZ39" s="32">
        <f t="shared" si="43"/>
        <v>0</v>
      </c>
      <c r="BB39" s="30">
        <f t="shared" si="3"/>
        <v>0</v>
      </c>
      <c r="BC39" s="30">
        <f t="shared" si="4"/>
        <v>0</v>
      </c>
      <c r="BD39" s="31">
        <f t="shared" si="5"/>
        <v>0</v>
      </c>
      <c r="BE39" s="31">
        <f t="shared" si="6"/>
        <v>0</v>
      </c>
      <c r="BF39" s="31">
        <f t="shared" si="7"/>
        <v>0</v>
      </c>
      <c r="BG39" s="31">
        <f t="shared" si="8"/>
        <v>0</v>
      </c>
      <c r="BH39" s="31">
        <f t="shared" si="9"/>
        <v>0</v>
      </c>
      <c r="BI39" s="31">
        <f t="shared" si="10"/>
        <v>0</v>
      </c>
      <c r="BJ39" s="31">
        <f t="shared" si="11"/>
        <v>0</v>
      </c>
      <c r="BK39" s="32">
        <f t="shared" si="12"/>
        <v>0</v>
      </c>
      <c r="BM39" s="34">
        <f t="shared" si="25"/>
        <v>0</v>
      </c>
      <c r="BP39" s="34" t="str">
        <f t="shared" si="46"/>
        <v/>
      </c>
      <c r="BQ39" s="34" t="str">
        <f t="shared" si="47"/>
        <v/>
      </c>
      <c r="BR39" s="34" t="str">
        <f t="shared" si="48"/>
        <v/>
      </c>
      <c r="BS39" s="34" t="str">
        <f t="shared" si="49"/>
        <v/>
      </c>
      <c r="BT39" s="34" t="str">
        <f t="shared" si="50"/>
        <v/>
      </c>
      <c r="BU39" s="34" t="str">
        <f t="shared" si="51"/>
        <v/>
      </c>
      <c r="BV39" s="34" t="str">
        <f t="shared" si="52"/>
        <v/>
      </c>
      <c r="BW39" s="34" t="str">
        <f t="shared" si="53"/>
        <v/>
      </c>
      <c r="BX39" s="34" t="str">
        <f t="shared" si="54"/>
        <v/>
      </c>
      <c r="BY39" s="35" t="e">
        <f t="shared" si="55"/>
        <v>#DIV/0!</v>
      </c>
      <c r="BZ39" s="36">
        <f t="shared" si="23"/>
        <v>0</v>
      </c>
      <c r="CA39" s="36" t="e">
        <f t="shared" si="56"/>
        <v>#DIV/0!</v>
      </c>
    </row>
    <row r="40" spans="2:79" s="33" customFormat="1">
      <c r="B40" s="77"/>
      <c r="C40" s="79"/>
      <c r="D40" s="79"/>
      <c r="E40" s="80"/>
      <c r="F40" s="81"/>
      <c r="G40" s="79"/>
      <c r="H40" s="82"/>
      <c r="I40" s="83"/>
      <c r="J40" s="79"/>
      <c r="K40" s="79"/>
      <c r="L40" s="215"/>
      <c r="M40" s="215"/>
      <c r="N40" s="83"/>
      <c r="O40" s="83"/>
      <c r="P40" s="83"/>
      <c r="Q40" s="83"/>
      <c r="R40" s="84"/>
      <c r="S40" s="85"/>
      <c r="T40" s="85"/>
      <c r="U40" s="85"/>
      <c r="V40" s="85"/>
      <c r="W40" s="85"/>
      <c r="X40" s="85"/>
      <c r="Y40" s="85"/>
      <c r="Z40" s="85"/>
      <c r="AA40" s="97"/>
      <c r="AB40" s="87"/>
      <c r="AC40" s="88"/>
      <c r="AD40" s="89" t="e">
        <f t="shared" si="0"/>
        <v>#DIV/0!</v>
      </c>
      <c r="AE40" s="341"/>
      <c r="AF40" s="30">
        <f t="shared" si="44"/>
        <v>0</v>
      </c>
      <c r="AG40" s="29">
        <f t="shared" ref="AG40:AG70" si="57">IF(S40="S",1,0)</f>
        <v>0</v>
      </c>
      <c r="AH40" s="31">
        <f t="shared" ref="AH40:AH70" si="58">IF(T40="S",1,0)</f>
        <v>0</v>
      </c>
      <c r="AI40" s="31">
        <f t="shared" ref="AI40:AI70" si="59">IF(U40="S",1,0)</f>
        <v>0</v>
      </c>
      <c r="AJ40" s="31">
        <f t="shared" ref="AJ40:AJ70" si="60">IF(V40="S",1,0)</f>
        <v>0</v>
      </c>
      <c r="AK40" s="31">
        <f t="shared" ref="AK40:AK70" si="61">IF(W40="S",1,0)</f>
        <v>0</v>
      </c>
      <c r="AL40" s="31">
        <f t="shared" ref="AL40:AL70" si="62">IF(X40="S",1,0)</f>
        <v>0</v>
      </c>
      <c r="AM40" s="31">
        <f t="shared" ref="AM40:AM70" si="63">IF(Y40="S",1,0)</f>
        <v>0</v>
      </c>
      <c r="AN40" s="31">
        <f t="shared" ref="AN40:AN70" si="64">IF(Z40="S",1,0)</f>
        <v>0</v>
      </c>
      <c r="AO40" s="32">
        <f t="shared" ref="AO40:AO70" si="65">IF(AA40="S",1,0)</f>
        <v>0</v>
      </c>
      <c r="AQ40" s="30">
        <f t="shared" si="45"/>
        <v>0</v>
      </c>
      <c r="AR40" s="30">
        <f t="shared" ref="AR40:AR70" si="66">IF(S40="C",1,0)</f>
        <v>0</v>
      </c>
      <c r="AS40" s="31">
        <f t="shared" ref="AS40:AS70" si="67">IF(T40="C",1,0)</f>
        <v>0</v>
      </c>
      <c r="AT40" s="31">
        <f t="shared" ref="AT40:AT70" si="68">IF(U40="C",1,0)</f>
        <v>0</v>
      </c>
      <c r="AU40" s="31">
        <f t="shared" ref="AU40:AU70" si="69">IF(V40="C",1,0)</f>
        <v>0</v>
      </c>
      <c r="AV40" s="31">
        <f t="shared" ref="AV40:AV70" si="70">IF(W40="C",1,0)</f>
        <v>0</v>
      </c>
      <c r="AW40" s="31">
        <f t="shared" ref="AW40:AW70" si="71">IF(X40="C",1,0)</f>
        <v>0</v>
      </c>
      <c r="AX40" s="31">
        <f t="shared" ref="AX40:AX70" si="72">IF(Y40="C",1,0)</f>
        <v>0</v>
      </c>
      <c r="AY40" s="31">
        <f t="shared" ref="AY40:AY70" si="73">IF(Z40="C",1,0)</f>
        <v>0</v>
      </c>
      <c r="AZ40" s="32">
        <f t="shared" ref="AZ40:AZ70" si="74">IF(AA40="C",1,0)</f>
        <v>0</v>
      </c>
      <c r="BB40" s="30">
        <f t="shared" si="3"/>
        <v>0</v>
      </c>
      <c r="BC40" s="30">
        <f t="shared" si="4"/>
        <v>0</v>
      </c>
      <c r="BD40" s="31">
        <f t="shared" si="5"/>
        <v>0</v>
      </c>
      <c r="BE40" s="31">
        <f t="shared" si="6"/>
        <v>0</v>
      </c>
      <c r="BF40" s="31">
        <f t="shared" si="7"/>
        <v>0</v>
      </c>
      <c r="BG40" s="31">
        <f t="shared" si="8"/>
        <v>0</v>
      </c>
      <c r="BH40" s="31">
        <f t="shared" si="9"/>
        <v>0</v>
      </c>
      <c r="BI40" s="31">
        <f t="shared" si="10"/>
        <v>0</v>
      </c>
      <c r="BJ40" s="31">
        <f t="shared" si="11"/>
        <v>0</v>
      </c>
      <c r="BK40" s="32">
        <f t="shared" si="12"/>
        <v>0</v>
      </c>
      <c r="BM40" s="34">
        <f t="shared" si="25"/>
        <v>0</v>
      </c>
      <c r="BP40" s="34" t="str">
        <f t="shared" si="46"/>
        <v/>
      </c>
      <c r="BQ40" s="34" t="str">
        <f t="shared" si="47"/>
        <v/>
      </c>
      <c r="BR40" s="34" t="str">
        <f t="shared" si="48"/>
        <v/>
      </c>
      <c r="BS40" s="34" t="str">
        <f t="shared" si="49"/>
        <v/>
      </c>
      <c r="BT40" s="34" t="str">
        <f t="shared" si="50"/>
        <v/>
      </c>
      <c r="BU40" s="34" t="str">
        <f t="shared" si="51"/>
        <v/>
      </c>
      <c r="BV40" s="34" t="str">
        <f t="shared" si="52"/>
        <v/>
      </c>
      <c r="BW40" s="34" t="str">
        <f t="shared" si="53"/>
        <v/>
      </c>
      <c r="BX40" s="34" t="str">
        <f t="shared" si="54"/>
        <v/>
      </c>
      <c r="BY40" s="35" t="e">
        <f t="shared" si="55"/>
        <v>#DIV/0!</v>
      </c>
      <c r="BZ40" s="36">
        <f t="shared" si="23"/>
        <v>0</v>
      </c>
      <c r="CA40" s="36" t="e">
        <f t="shared" si="56"/>
        <v>#DIV/0!</v>
      </c>
    </row>
    <row r="41" spans="2:79" s="33" customFormat="1">
      <c r="B41" s="87"/>
      <c r="C41" s="90"/>
      <c r="D41" s="90"/>
      <c r="E41" s="96"/>
      <c r="F41" s="92"/>
      <c r="G41" s="90"/>
      <c r="H41" s="93"/>
      <c r="I41" s="94"/>
      <c r="J41" s="90"/>
      <c r="K41" s="90"/>
      <c r="L41" s="215"/>
      <c r="M41" s="215"/>
      <c r="N41" s="83"/>
      <c r="O41" s="83"/>
      <c r="P41" s="83"/>
      <c r="Q41" s="83"/>
      <c r="R41" s="84"/>
      <c r="S41" s="85"/>
      <c r="T41" s="85"/>
      <c r="U41" s="85"/>
      <c r="V41" s="85"/>
      <c r="W41" s="85"/>
      <c r="X41" s="85"/>
      <c r="Y41" s="85"/>
      <c r="Z41" s="85"/>
      <c r="AA41" s="97"/>
      <c r="AB41" s="98"/>
      <c r="AC41" s="88"/>
      <c r="AD41" s="89" t="e">
        <f t="shared" si="0"/>
        <v>#DIV/0!</v>
      </c>
      <c r="AE41" s="341"/>
      <c r="AF41" s="30">
        <f t="shared" ref="AF41:AF70" si="75">IF(R41="S",1,0)</f>
        <v>0</v>
      </c>
      <c r="AG41" s="29">
        <f t="shared" si="57"/>
        <v>0</v>
      </c>
      <c r="AH41" s="31">
        <f t="shared" si="58"/>
        <v>0</v>
      </c>
      <c r="AI41" s="31">
        <f t="shared" si="59"/>
        <v>0</v>
      </c>
      <c r="AJ41" s="31">
        <f t="shared" si="60"/>
        <v>0</v>
      </c>
      <c r="AK41" s="31">
        <f t="shared" si="61"/>
        <v>0</v>
      </c>
      <c r="AL41" s="31">
        <f t="shared" si="62"/>
        <v>0</v>
      </c>
      <c r="AM41" s="31">
        <f t="shared" si="63"/>
        <v>0</v>
      </c>
      <c r="AN41" s="31">
        <f t="shared" si="64"/>
        <v>0</v>
      </c>
      <c r="AO41" s="32">
        <f t="shared" si="65"/>
        <v>0</v>
      </c>
      <c r="AQ41" s="30">
        <f t="shared" ref="AQ41:AQ70" si="76">IF(R41="C",1,0)</f>
        <v>0</v>
      </c>
      <c r="AR41" s="30">
        <f t="shared" si="66"/>
        <v>0</v>
      </c>
      <c r="AS41" s="31">
        <f t="shared" si="67"/>
        <v>0</v>
      </c>
      <c r="AT41" s="31">
        <f t="shared" si="68"/>
        <v>0</v>
      </c>
      <c r="AU41" s="31">
        <f t="shared" si="69"/>
        <v>0</v>
      </c>
      <c r="AV41" s="31">
        <f t="shared" si="70"/>
        <v>0</v>
      </c>
      <c r="AW41" s="31">
        <f t="shared" si="71"/>
        <v>0</v>
      </c>
      <c r="AX41" s="31">
        <f t="shared" si="72"/>
        <v>0</v>
      </c>
      <c r="AY41" s="31">
        <f t="shared" si="73"/>
        <v>0</v>
      </c>
      <c r="AZ41" s="32">
        <f t="shared" si="74"/>
        <v>0</v>
      </c>
      <c r="BB41" s="30">
        <f t="shared" si="3"/>
        <v>0</v>
      </c>
      <c r="BC41" s="30">
        <f t="shared" si="4"/>
        <v>0</v>
      </c>
      <c r="BD41" s="31">
        <f t="shared" si="5"/>
        <v>0</v>
      </c>
      <c r="BE41" s="31">
        <f t="shared" si="6"/>
        <v>0</v>
      </c>
      <c r="BF41" s="31">
        <f t="shared" si="7"/>
        <v>0</v>
      </c>
      <c r="BG41" s="31">
        <f t="shared" si="8"/>
        <v>0</v>
      </c>
      <c r="BH41" s="31">
        <f t="shared" si="9"/>
        <v>0</v>
      </c>
      <c r="BI41" s="31">
        <f t="shared" si="10"/>
        <v>0</v>
      </c>
      <c r="BJ41" s="31">
        <f t="shared" si="11"/>
        <v>0</v>
      </c>
      <c r="BK41" s="32">
        <f t="shared" si="12"/>
        <v>0</v>
      </c>
      <c r="BM41" s="34">
        <f t="shared" si="25"/>
        <v>0</v>
      </c>
      <c r="BP41" s="34" t="str">
        <f t="shared" si="46"/>
        <v/>
      </c>
      <c r="BQ41" s="34" t="str">
        <f t="shared" si="47"/>
        <v/>
      </c>
      <c r="BR41" s="34" t="str">
        <f t="shared" si="48"/>
        <v/>
      </c>
      <c r="BS41" s="34" t="str">
        <f t="shared" si="49"/>
        <v/>
      </c>
      <c r="BT41" s="34" t="str">
        <f t="shared" si="50"/>
        <v/>
      </c>
      <c r="BU41" s="34" t="str">
        <f t="shared" si="51"/>
        <v/>
      </c>
      <c r="BV41" s="34" t="str">
        <f t="shared" si="52"/>
        <v/>
      </c>
      <c r="BW41" s="34" t="str">
        <f t="shared" si="53"/>
        <v/>
      </c>
      <c r="BX41" s="34" t="str">
        <f t="shared" si="54"/>
        <v/>
      </c>
      <c r="BY41" s="35" t="e">
        <f t="shared" si="55"/>
        <v>#DIV/0!</v>
      </c>
      <c r="BZ41" s="36">
        <f t="shared" si="23"/>
        <v>0</v>
      </c>
      <c r="CA41" s="36" t="e">
        <f t="shared" si="56"/>
        <v>#DIV/0!</v>
      </c>
    </row>
    <row r="42" spans="2:79" s="33" customFormat="1">
      <c r="B42" s="77"/>
      <c r="C42" s="79"/>
      <c r="D42" s="79"/>
      <c r="E42" s="80"/>
      <c r="F42" s="81"/>
      <c r="G42" s="79"/>
      <c r="H42" s="82"/>
      <c r="I42" s="83"/>
      <c r="J42" s="79"/>
      <c r="K42" s="79"/>
      <c r="L42" s="215"/>
      <c r="M42" s="215"/>
      <c r="N42" s="83"/>
      <c r="O42" s="83"/>
      <c r="P42" s="83"/>
      <c r="Q42" s="83"/>
      <c r="R42" s="84"/>
      <c r="S42" s="85"/>
      <c r="T42" s="85"/>
      <c r="U42" s="85"/>
      <c r="V42" s="85"/>
      <c r="W42" s="85"/>
      <c r="X42" s="85"/>
      <c r="Y42" s="85"/>
      <c r="Z42" s="85"/>
      <c r="AA42" s="97"/>
      <c r="AB42" s="99"/>
      <c r="AC42" s="88"/>
      <c r="AD42" s="89" t="e">
        <f t="shared" si="0"/>
        <v>#DIV/0!</v>
      </c>
      <c r="AE42" s="341"/>
      <c r="AF42" s="30">
        <f t="shared" si="75"/>
        <v>0</v>
      </c>
      <c r="AG42" s="29">
        <f t="shared" si="57"/>
        <v>0</v>
      </c>
      <c r="AH42" s="31">
        <f t="shared" si="58"/>
        <v>0</v>
      </c>
      <c r="AI42" s="31">
        <f t="shared" si="59"/>
        <v>0</v>
      </c>
      <c r="AJ42" s="31">
        <f t="shared" si="60"/>
        <v>0</v>
      </c>
      <c r="AK42" s="31">
        <f t="shared" si="61"/>
        <v>0</v>
      </c>
      <c r="AL42" s="31">
        <f t="shared" si="62"/>
        <v>0</v>
      </c>
      <c r="AM42" s="31">
        <f t="shared" si="63"/>
        <v>0</v>
      </c>
      <c r="AN42" s="31">
        <f t="shared" si="64"/>
        <v>0</v>
      </c>
      <c r="AO42" s="32">
        <f t="shared" si="65"/>
        <v>0</v>
      </c>
      <c r="AQ42" s="30">
        <f t="shared" si="76"/>
        <v>0</v>
      </c>
      <c r="AR42" s="30">
        <f t="shared" si="66"/>
        <v>0</v>
      </c>
      <c r="AS42" s="31">
        <f t="shared" si="67"/>
        <v>0</v>
      </c>
      <c r="AT42" s="31">
        <f t="shared" si="68"/>
        <v>0</v>
      </c>
      <c r="AU42" s="31">
        <f t="shared" si="69"/>
        <v>0</v>
      </c>
      <c r="AV42" s="31">
        <f t="shared" si="70"/>
        <v>0</v>
      </c>
      <c r="AW42" s="31">
        <f t="shared" si="71"/>
        <v>0</v>
      </c>
      <c r="AX42" s="31">
        <f t="shared" si="72"/>
        <v>0</v>
      </c>
      <c r="AY42" s="31">
        <f t="shared" si="73"/>
        <v>0</v>
      </c>
      <c r="AZ42" s="32">
        <f t="shared" si="74"/>
        <v>0</v>
      </c>
      <c r="BB42" s="30">
        <f t="shared" si="3"/>
        <v>0</v>
      </c>
      <c r="BC42" s="30">
        <f t="shared" si="4"/>
        <v>0</v>
      </c>
      <c r="BD42" s="31">
        <f t="shared" si="5"/>
        <v>0</v>
      </c>
      <c r="BE42" s="31">
        <f t="shared" si="6"/>
        <v>0</v>
      </c>
      <c r="BF42" s="31">
        <f t="shared" si="7"/>
        <v>0</v>
      </c>
      <c r="BG42" s="31">
        <f t="shared" si="8"/>
        <v>0</v>
      </c>
      <c r="BH42" s="31">
        <f t="shared" si="9"/>
        <v>0</v>
      </c>
      <c r="BI42" s="31">
        <f t="shared" si="10"/>
        <v>0</v>
      </c>
      <c r="BJ42" s="31">
        <f t="shared" si="11"/>
        <v>0</v>
      </c>
      <c r="BK42" s="32">
        <f t="shared" si="12"/>
        <v>0</v>
      </c>
      <c r="BM42" s="34">
        <f t="shared" si="25"/>
        <v>0</v>
      </c>
      <c r="BP42" s="34" t="str">
        <f t="shared" si="46"/>
        <v/>
      </c>
      <c r="BQ42" s="34" t="str">
        <f t="shared" si="47"/>
        <v/>
      </c>
      <c r="BR42" s="34" t="str">
        <f t="shared" si="48"/>
        <v/>
      </c>
      <c r="BS42" s="34" t="str">
        <f t="shared" si="49"/>
        <v/>
      </c>
      <c r="BT42" s="34" t="str">
        <f t="shared" si="50"/>
        <v/>
      </c>
      <c r="BU42" s="34" t="str">
        <f t="shared" si="51"/>
        <v/>
      </c>
      <c r="BV42" s="34" t="str">
        <f t="shared" si="52"/>
        <v/>
      </c>
      <c r="BW42" s="34" t="str">
        <f t="shared" si="53"/>
        <v/>
      </c>
      <c r="BX42" s="34" t="str">
        <f t="shared" si="54"/>
        <v/>
      </c>
      <c r="BY42" s="35" t="e">
        <f t="shared" si="55"/>
        <v>#DIV/0!</v>
      </c>
      <c r="BZ42" s="36">
        <f t="shared" si="23"/>
        <v>0</v>
      </c>
      <c r="CA42" s="36" t="e">
        <f t="shared" si="56"/>
        <v>#DIV/0!</v>
      </c>
    </row>
    <row r="43" spans="2:79" s="33" customFormat="1">
      <c r="B43" s="87"/>
      <c r="C43" s="90"/>
      <c r="D43" s="90"/>
      <c r="E43" s="96"/>
      <c r="F43" s="92"/>
      <c r="G43" s="90"/>
      <c r="H43" s="93"/>
      <c r="I43" s="94"/>
      <c r="J43" s="90"/>
      <c r="K43" s="90"/>
      <c r="L43" s="215"/>
      <c r="M43" s="215"/>
      <c r="N43" s="83"/>
      <c r="O43" s="83"/>
      <c r="P43" s="83"/>
      <c r="Q43" s="83"/>
      <c r="R43" s="84"/>
      <c r="S43" s="85"/>
      <c r="T43" s="85"/>
      <c r="U43" s="85"/>
      <c r="V43" s="85"/>
      <c r="W43" s="85"/>
      <c r="X43" s="85"/>
      <c r="Y43" s="85"/>
      <c r="Z43" s="85"/>
      <c r="AA43" s="97"/>
      <c r="AB43" s="99"/>
      <c r="AC43" s="88"/>
      <c r="AD43" s="89" t="e">
        <f>+BZ43+CA43</f>
        <v>#DIV/0!</v>
      </c>
      <c r="AE43" s="341"/>
      <c r="AF43" s="30">
        <f t="shared" si="75"/>
        <v>0</v>
      </c>
      <c r="AG43" s="29">
        <f t="shared" si="57"/>
        <v>0</v>
      </c>
      <c r="AH43" s="31">
        <f t="shared" si="58"/>
        <v>0</v>
      </c>
      <c r="AI43" s="31">
        <f t="shared" si="59"/>
        <v>0</v>
      </c>
      <c r="AJ43" s="31">
        <f t="shared" si="60"/>
        <v>0</v>
      </c>
      <c r="AK43" s="31">
        <f t="shared" si="61"/>
        <v>0</v>
      </c>
      <c r="AL43" s="31">
        <f t="shared" si="62"/>
        <v>0</v>
      </c>
      <c r="AM43" s="31">
        <f t="shared" si="63"/>
        <v>0</v>
      </c>
      <c r="AN43" s="31">
        <f t="shared" si="64"/>
        <v>0</v>
      </c>
      <c r="AO43" s="32">
        <f t="shared" si="65"/>
        <v>0</v>
      </c>
      <c r="AQ43" s="30">
        <f t="shared" si="76"/>
        <v>0</v>
      </c>
      <c r="AR43" s="30">
        <f t="shared" si="66"/>
        <v>0</v>
      </c>
      <c r="AS43" s="31">
        <f t="shared" si="67"/>
        <v>0</v>
      </c>
      <c r="AT43" s="31">
        <f t="shared" si="68"/>
        <v>0</v>
      </c>
      <c r="AU43" s="31">
        <f t="shared" si="69"/>
        <v>0</v>
      </c>
      <c r="AV43" s="31">
        <f t="shared" si="70"/>
        <v>0</v>
      </c>
      <c r="AW43" s="31">
        <f t="shared" si="71"/>
        <v>0</v>
      </c>
      <c r="AX43" s="31">
        <f t="shared" si="72"/>
        <v>0</v>
      </c>
      <c r="AY43" s="31">
        <f t="shared" si="73"/>
        <v>0</v>
      </c>
      <c r="AZ43" s="32">
        <f t="shared" si="74"/>
        <v>0</v>
      </c>
      <c r="BB43" s="30">
        <f t="shared" si="3"/>
        <v>0</v>
      </c>
      <c r="BC43" s="30">
        <f t="shared" si="4"/>
        <v>0</v>
      </c>
      <c r="BD43" s="31">
        <f t="shared" si="5"/>
        <v>0</v>
      </c>
      <c r="BE43" s="31">
        <f t="shared" si="6"/>
        <v>0</v>
      </c>
      <c r="BF43" s="31">
        <f t="shared" si="7"/>
        <v>0</v>
      </c>
      <c r="BG43" s="31">
        <f t="shared" si="8"/>
        <v>0</v>
      </c>
      <c r="BH43" s="31">
        <f t="shared" si="9"/>
        <v>0</v>
      </c>
      <c r="BI43" s="31">
        <f t="shared" si="10"/>
        <v>0</v>
      </c>
      <c r="BJ43" s="31">
        <f t="shared" si="11"/>
        <v>0</v>
      </c>
      <c r="BK43" s="32">
        <f t="shared" si="12"/>
        <v>0</v>
      </c>
      <c r="BM43" s="34">
        <f t="shared" si="25"/>
        <v>0</v>
      </c>
      <c r="BP43" s="34" t="str">
        <f t="shared" si="46"/>
        <v/>
      </c>
      <c r="BQ43" s="34" t="str">
        <f t="shared" si="47"/>
        <v/>
      </c>
      <c r="BR43" s="34" t="str">
        <f t="shared" si="48"/>
        <v/>
      </c>
      <c r="BS43" s="34" t="str">
        <f t="shared" si="49"/>
        <v/>
      </c>
      <c r="BT43" s="34" t="str">
        <f t="shared" si="50"/>
        <v/>
      </c>
      <c r="BU43" s="34" t="str">
        <f t="shared" si="51"/>
        <v/>
      </c>
      <c r="BV43" s="34" t="str">
        <f t="shared" si="52"/>
        <v/>
      </c>
      <c r="BW43" s="34" t="str">
        <f t="shared" si="53"/>
        <v/>
      </c>
      <c r="BX43" s="34" t="str">
        <f t="shared" si="54"/>
        <v/>
      </c>
      <c r="BY43" s="35" t="e">
        <f t="shared" si="55"/>
        <v>#DIV/0!</v>
      </c>
      <c r="BZ43" s="36">
        <f t="shared" si="23"/>
        <v>0</v>
      </c>
      <c r="CA43" s="36" t="e">
        <f t="shared" si="56"/>
        <v>#DIV/0!</v>
      </c>
    </row>
    <row r="44" spans="2:79" s="33" customFormat="1">
      <c r="B44" s="77"/>
      <c r="C44" s="78"/>
      <c r="D44" s="79"/>
      <c r="E44" s="80"/>
      <c r="F44" s="81"/>
      <c r="G44" s="79"/>
      <c r="H44" s="82"/>
      <c r="I44" s="83"/>
      <c r="J44" s="79"/>
      <c r="K44" s="79"/>
      <c r="L44" s="215"/>
      <c r="M44" s="215"/>
      <c r="N44" s="83"/>
      <c r="O44" s="83"/>
      <c r="P44" s="83"/>
      <c r="Q44" s="83"/>
      <c r="R44" s="84"/>
      <c r="S44" s="85"/>
      <c r="T44" s="85"/>
      <c r="U44" s="85"/>
      <c r="V44" s="85"/>
      <c r="W44" s="85"/>
      <c r="X44" s="85"/>
      <c r="Y44" s="85"/>
      <c r="Z44" s="85"/>
      <c r="AA44" s="97"/>
      <c r="AB44" s="99"/>
      <c r="AC44" s="88"/>
      <c r="AD44" s="89" t="e">
        <f t="shared" si="0"/>
        <v>#DIV/0!</v>
      </c>
      <c r="AE44" s="341"/>
      <c r="AF44" s="30">
        <f t="shared" si="75"/>
        <v>0</v>
      </c>
      <c r="AG44" s="29">
        <f t="shared" si="57"/>
        <v>0</v>
      </c>
      <c r="AH44" s="31">
        <f t="shared" si="58"/>
        <v>0</v>
      </c>
      <c r="AI44" s="31">
        <f t="shared" si="59"/>
        <v>0</v>
      </c>
      <c r="AJ44" s="31">
        <f t="shared" si="60"/>
        <v>0</v>
      </c>
      <c r="AK44" s="31">
        <f t="shared" si="61"/>
        <v>0</v>
      </c>
      <c r="AL44" s="31">
        <f t="shared" si="62"/>
        <v>0</v>
      </c>
      <c r="AM44" s="31">
        <f t="shared" si="63"/>
        <v>0</v>
      </c>
      <c r="AN44" s="31">
        <f t="shared" si="64"/>
        <v>0</v>
      </c>
      <c r="AO44" s="32">
        <f t="shared" si="65"/>
        <v>0</v>
      </c>
      <c r="AQ44" s="30">
        <f t="shared" si="76"/>
        <v>0</v>
      </c>
      <c r="AR44" s="30">
        <f t="shared" si="66"/>
        <v>0</v>
      </c>
      <c r="AS44" s="31">
        <f t="shared" si="67"/>
        <v>0</v>
      </c>
      <c r="AT44" s="31">
        <f t="shared" si="68"/>
        <v>0</v>
      </c>
      <c r="AU44" s="31">
        <f t="shared" si="69"/>
        <v>0</v>
      </c>
      <c r="AV44" s="31">
        <f t="shared" si="70"/>
        <v>0</v>
      </c>
      <c r="AW44" s="31">
        <f t="shared" si="71"/>
        <v>0</v>
      </c>
      <c r="AX44" s="31">
        <f t="shared" si="72"/>
        <v>0</v>
      </c>
      <c r="AY44" s="31">
        <f t="shared" si="73"/>
        <v>0</v>
      </c>
      <c r="AZ44" s="32">
        <f t="shared" si="74"/>
        <v>0</v>
      </c>
      <c r="BB44" s="30">
        <f t="shared" si="3"/>
        <v>0</v>
      </c>
      <c r="BC44" s="30">
        <f t="shared" si="4"/>
        <v>0</v>
      </c>
      <c r="BD44" s="31">
        <f t="shared" si="5"/>
        <v>0</v>
      </c>
      <c r="BE44" s="31">
        <f t="shared" si="6"/>
        <v>0</v>
      </c>
      <c r="BF44" s="31">
        <f t="shared" si="7"/>
        <v>0</v>
      </c>
      <c r="BG44" s="31">
        <f t="shared" si="8"/>
        <v>0</v>
      </c>
      <c r="BH44" s="31">
        <f t="shared" si="9"/>
        <v>0</v>
      </c>
      <c r="BI44" s="31">
        <f t="shared" si="10"/>
        <v>0</v>
      </c>
      <c r="BJ44" s="31">
        <f t="shared" si="11"/>
        <v>0</v>
      </c>
      <c r="BK44" s="32">
        <f t="shared" si="12"/>
        <v>0</v>
      </c>
      <c r="BM44" s="34">
        <f t="shared" si="25"/>
        <v>0</v>
      </c>
      <c r="BP44" s="34" t="str">
        <f t="shared" si="46"/>
        <v/>
      </c>
      <c r="BQ44" s="34" t="str">
        <f t="shared" si="47"/>
        <v/>
      </c>
      <c r="BR44" s="34" t="str">
        <f t="shared" si="48"/>
        <v/>
      </c>
      <c r="BS44" s="34" t="str">
        <f t="shared" si="49"/>
        <v/>
      </c>
      <c r="BT44" s="34" t="str">
        <f t="shared" si="50"/>
        <v/>
      </c>
      <c r="BU44" s="34" t="str">
        <f t="shared" si="51"/>
        <v/>
      </c>
      <c r="BV44" s="34" t="str">
        <f t="shared" si="52"/>
        <v/>
      </c>
      <c r="BW44" s="34" t="str">
        <f t="shared" si="53"/>
        <v/>
      </c>
      <c r="BX44" s="34" t="str">
        <f t="shared" si="54"/>
        <v/>
      </c>
      <c r="BY44" s="35" t="e">
        <f t="shared" si="55"/>
        <v>#DIV/0!</v>
      </c>
      <c r="BZ44" s="36">
        <f t="shared" si="23"/>
        <v>0</v>
      </c>
      <c r="CA44" s="36" t="e">
        <f t="shared" si="56"/>
        <v>#DIV/0!</v>
      </c>
    </row>
    <row r="45" spans="2:79" s="33" customFormat="1">
      <c r="B45" s="87"/>
      <c r="C45" s="95"/>
      <c r="D45" s="90"/>
      <c r="E45" s="96"/>
      <c r="F45" s="92"/>
      <c r="G45" s="90"/>
      <c r="H45" s="93"/>
      <c r="I45" s="94"/>
      <c r="J45" s="90"/>
      <c r="K45" s="90"/>
      <c r="L45" s="215"/>
      <c r="M45" s="215"/>
      <c r="N45" s="83"/>
      <c r="O45" s="83"/>
      <c r="P45" s="83"/>
      <c r="Q45" s="83"/>
      <c r="R45" s="84"/>
      <c r="S45" s="85"/>
      <c r="T45" s="85"/>
      <c r="U45" s="85"/>
      <c r="V45" s="85"/>
      <c r="W45" s="85"/>
      <c r="X45" s="85"/>
      <c r="Y45" s="85"/>
      <c r="Z45" s="85"/>
      <c r="AA45" s="97"/>
      <c r="AB45" s="99"/>
      <c r="AC45" s="88"/>
      <c r="AD45" s="89" t="e">
        <f t="shared" si="0"/>
        <v>#DIV/0!</v>
      </c>
      <c r="AE45" s="341"/>
      <c r="AF45" s="30">
        <f t="shared" si="75"/>
        <v>0</v>
      </c>
      <c r="AG45" s="29">
        <f t="shared" si="57"/>
        <v>0</v>
      </c>
      <c r="AH45" s="31">
        <f t="shared" si="58"/>
        <v>0</v>
      </c>
      <c r="AI45" s="31">
        <f t="shared" si="59"/>
        <v>0</v>
      </c>
      <c r="AJ45" s="31">
        <f t="shared" si="60"/>
        <v>0</v>
      </c>
      <c r="AK45" s="31">
        <f t="shared" si="61"/>
        <v>0</v>
      </c>
      <c r="AL45" s="31">
        <f t="shared" si="62"/>
        <v>0</v>
      </c>
      <c r="AM45" s="31">
        <f t="shared" si="63"/>
        <v>0</v>
      </c>
      <c r="AN45" s="31">
        <f t="shared" si="64"/>
        <v>0</v>
      </c>
      <c r="AO45" s="32">
        <f t="shared" si="65"/>
        <v>0</v>
      </c>
      <c r="AQ45" s="30">
        <f t="shared" si="76"/>
        <v>0</v>
      </c>
      <c r="AR45" s="30">
        <f t="shared" si="66"/>
        <v>0</v>
      </c>
      <c r="AS45" s="31">
        <f t="shared" si="67"/>
        <v>0</v>
      </c>
      <c r="AT45" s="31">
        <f t="shared" si="68"/>
        <v>0</v>
      </c>
      <c r="AU45" s="31">
        <f t="shared" si="69"/>
        <v>0</v>
      </c>
      <c r="AV45" s="31">
        <f t="shared" si="70"/>
        <v>0</v>
      </c>
      <c r="AW45" s="31">
        <f t="shared" si="71"/>
        <v>0</v>
      </c>
      <c r="AX45" s="31">
        <f t="shared" si="72"/>
        <v>0</v>
      </c>
      <c r="AY45" s="31">
        <f t="shared" si="73"/>
        <v>0</v>
      </c>
      <c r="AZ45" s="32">
        <f t="shared" si="74"/>
        <v>0</v>
      </c>
      <c r="BB45" s="30">
        <f t="shared" si="3"/>
        <v>0</v>
      </c>
      <c r="BC45" s="30">
        <f t="shared" si="4"/>
        <v>0</v>
      </c>
      <c r="BD45" s="31">
        <f t="shared" si="5"/>
        <v>0</v>
      </c>
      <c r="BE45" s="31">
        <f t="shared" si="6"/>
        <v>0</v>
      </c>
      <c r="BF45" s="31">
        <f t="shared" si="7"/>
        <v>0</v>
      </c>
      <c r="BG45" s="31">
        <f t="shared" si="8"/>
        <v>0</v>
      </c>
      <c r="BH45" s="31">
        <f t="shared" si="9"/>
        <v>0</v>
      </c>
      <c r="BI45" s="31">
        <f t="shared" si="10"/>
        <v>0</v>
      </c>
      <c r="BJ45" s="31">
        <f t="shared" si="11"/>
        <v>0</v>
      </c>
      <c r="BK45" s="32">
        <f t="shared" si="12"/>
        <v>0</v>
      </c>
      <c r="BM45" s="34">
        <f t="shared" si="25"/>
        <v>0</v>
      </c>
      <c r="BP45" s="34" t="str">
        <f t="shared" si="46"/>
        <v/>
      </c>
      <c r="BQ45" s="34" t="str">
        <f t="shared" si="47"/>
        <v/>
      </c>
      <c r="BR45" s="34" t="str">
        <f t="shared" si="48"/>
        <v/>
      </c>
      <c r="BS45" s="34" t="str">
        <f t="shared" si="49"/>
        <v/>
      </c>
      <c r="BT45" s="34" t="str">
        <f t="shared" si="50"/>
        <v/>
      </c>
      <c r="BU45" s="34" t="str">
        <f t="shared" si="51"/>
        <v/>
      </c>
      <c r="BV45" s="34" t="str">
        <f t="shared" si="52"/>
        <v/>
      </c>
      <c r="BW45" s="34" t="str">
        <f t="shared" si="53"/>
        <v/>
      </c>
      <c r="BX45" s="34" t="str">
        <f t="shared" si="54"/>
        <v/>
      </c>
      <c r="BY45" s="35" t="e">
        <f t="shared" si="55"/>
        <v>#DIV/0!</v>
      </c>
      <c r="BZ45" s="36">
        <f t="shared" si="23"/>
        <v>0</v>
      </c>
      <c r="CA45" s="36" t="e">
        <f t="shared" si="56"/>
        <v>#DIV/0!</v>
      </c>
    </row>
    <row r="46" spans="2:79" s="33" customFormat="1">
      <c r="B46" s="77"/>
      <c r="C46" s="79"/>
      <c r="D46" s="79"/>
      <c r="E46" s="80"/>
      <c r="F46" s="81"/>
      <c r="G46" s="79"/>
      <c r="H46" s="82"/>
      <c r="I46" s="83"/>
      <c r="J46" s="79"/>
      <c r="K46" s="79"/>
      <c r="L46" s="215"/>
      <c r="M46" s="215"/>
      <c r="N46" s="83"/>
      <c r="O46" s="83"/>
      <c r="P46" s="83"/>
      <c r="Q46" s="83"/>
      <c r="R46" s="84"/>
      <c r="S46" s="85"/>
      <c r="T46" s="85"/>
      <c r="U46" s="85"/>
      <c r="V46" s="85"/>
      <c r="W46" s="85"/>
      <c r="X46" s="85"/>
      <c r="Y46" s="85"/>
      <c r="Z46" s="85"/>
      <c r="AA46" s="97"/>
      <c r="AB46" s="99"/>
      <c r="AC46" s="88"/>
      <c r="AD46" s="89" t="e">
        <f t="shared" si="0"/>
        <v>#DIV/0!</v>
      </c>
      <c r="AE46" s="341"/>
      <c r="AF46" s="30">
        <f t="shared" si="75"/>
        <v>0</v>
      </c>
      <c r="AG46" s="29">
        <f t="shared" si="57"/>
        <v>0</v>
      </c>
      <c r="AH46" s="31">
        <f t="shared" si="58"/>
        <v>0</v>
      </c>
      <c r="AI46" s="31">
        <f t="shared" si="59"/>
        <v>0</v>
      </c>
      <c r="AJ46" s="31">
        <f t="shared" si="60"/>
        <v>0</v>
      </c>
      <c r="AK46" s="31">
        <f t="shared" si="61"/>
        <v>0</v>
      </c>
      <c r="AL46" s="31">
        <f t="shared" si="62"/>
        <v>0</v>
      </c>
      <c r="AM46" s="31">
        <f t="shared" si="63"/>
        <v>0</v>
      </c>
      <c r="AN46" s="31">
        <f t="shared" si="64"/>
        <v>0</v>
      </c>
      <c r="AO46" s="32">
        <f t="shared" si="65"/>
        <v>0</v>
      </c>
      <c r="AQ46" s="30">
        <f t="shared" si="76"/>
        <v>0</v>
      </c>
      <c r="AR46" s="30">
        <f t="shared" si="66"/>
        <v>0</v>
      </c>
      <c r="AS46" s="31">
        <f t="shared" si="67"/>
        <v>0</v>
      </c>
      <c r="AT46" s="31">
        <f t="shared" si="68"/>
        <v>0</v>
      </c>
      <c r="AU46" s="31">
        <f t="shared" si="69"/>
        <v>0</v>
      </c>
      <c r="AV46" s="31">
        <f t="shared" si="70"/>
        <v>0</v>
      </c>
      <c r="AW46" s="31">
        <f t="shared" si="71"/>
        <v>0</v>
      </c>
      <c r="AX46" s="31">
        <f t="shared" si="72"/>
        <v>0</v>
      </c>
      <c r="AY46" s="31">
        <f t="shared" si="73"/>
        <v>0</v>
      </c>
      <c r="AZ46" s="32">
        <f t="shared" si="74"/>
        <v>0</v>
      </c>
      <c r="BB46" s="30">
        <f t="shared" si="3"/>
        <v>0</v>
      </c>
      <c r="BC46" s="30">
        <f t="shared" si="4"/>
        <v>0</v>
      </c>
      <c r="BD46" s="31">
        <f t="shared" si="5"/>
        <v>0</v>
      </c>
      <c r="BE46" s="31">
        <f t="shared" si="6"/>
        <v>0</v>
      </c>
      <c r="BF46" s="31">
        <f t="shared" si="7"/>
        <v>0</v>
      </c>
      <c r="BG46" s="31">
        <f t="shared" si="8"/>
        <v>0</v>
      </c>
      <c r="BH46" s="31">
        <f t="shared" si="9"/>
        <v>0</v>
      </c>
      <c r="BI46" s="31">
        <f t="shared" si="10"/>
        <v>0</v>
      </c>
      <c r="BJ46" s="31">
        <f t="shared" si="11"/>
        <v>0</v>
      </c>
      <c r="BK46" s="32">
        <f t="shared" si="12"/>
        <v>0</v>
      </c>
      <c r="BM46" s="34">
        <f t="shared" si="25"/>
        <v>0</v>
      </c>
      <c r="BP46" s="34" t="str">
        <f t="shared" si="46"/>
        <v/>
      </c>
      <c r="BQ46" s="34" t="str">
        <f t="shared" si="47"/>
        <v/>
      </c>
      <c r="BR46" s="34" t="str">
        <f t="shared" si="48"/>
        <v/>
      </c>
      <c r="BS46" s="34" t="str">
        <f t="shared" si="49"/>
        <v/>
      </c>
      <c r="BT46" s="34" t="str">
        <f t="shared" si="50"/>
        <v/>
      </c>
      <c r="BU46" s="34" t="str">
        <f t="shared" si="51"/>
        <v/>
      </c>
      <c r="BV46" s="34" t="str">
        <f t="shared" si="52"/>
        <v/>
      </c>
      <c r="BW46" s="34" t="str">
        <f t="shared" si="53"/>
        <v/>
      </c>
      <c r="BX46" s="34" t="str">
        <f t="shared" si="54"/>
        <v/>
      </c>
      <c r="BY46" s="35" t="e">
        <f t="shared" si="55"/>
        <v>#DIV/0!</v>
      </c>
      <c r="BZ46" s="36">
        <f t="shared" si="23"/>
        <v>0</v>
      </c>
      <c r="CA46" s="36" t="e">
        <f t="shared" si="56"/>
        <v>#DIV/0!</v>
      </c>
    </row>
    <row r="47" spans="2:79" s="33" customFormat="1">
      <c r="B47" s="87"/>
      <c r="C47" s="90"/>
      <c r="D47" s="90"/>
      <c r="E47" s="91"/>
      <c r="F47" s="92"/>
      <c r="G47" s="90"/>
      <c r="H47" s="93"/>
      <c r="I47" s="94"/>
      <c r="J47" s="90"/>
      <c r="K47" s="90"/>
      <c r="L47" s="215"/>
      <c r="M47" s="215"/>
      <c r="N47" s="83"/>
      <c r="O47" s="83"/>
      <c r="P47" s="83"/>
      <c r="Q47" s="83"/>
      <c r="R47" s="84"/>
      <c r="S47" s="85"/>
      <c r="T47" s="85"/>
      <c r="U47" s="85"/>
      <c r="V47" s="85"/>
      <c r="W47" s="85"/>
      <c r="X47" s="85"/>
      <c r="Y47" s="85"/>
      <c r="Z47" s="85"/>
      <c r="AA47" s="97"/>
      <c r="AB47" s="99"/>
      <c r="AC47" s="88"/>
      <c r="AD47" s="89" t="e">
        <f t="shared" si="0"/>
        <v>#DIV/0!</v>
      </c>
      <c r="AE47" s="341"/>
      <c r="AF47" s="30">
        <f t="shared" si="75"/>
        <v>0</v>
      </c>
      <c r="AG47" s="29">
        <f t="shared" si="57"/>
        <v>0</v>
      </c>
      <c r="AH47" s="31">
        <f t="shared" si="58"/>
        <v>0</v>
      </c>
      <c r="AI47" s="31">
        <f t="shared" si="59"/>
        <v>0</v>
      </c>
      <c r="AJ47" s="31">
        <f t="shared" si="60"/>
        <v>0</v>
      </c>
      <c r="AK47" s="31">
        <f t="shared" si="61"/>
        <v>0</v>
      </c>
      <c r="AL47" s="31">
        <f t="shared" si="62"/>
        <v>0</v>
      </c>
      <c r="AM47" s="31">
        <f t="shared" si="63"/>
        <v>0</v>
      </c>
      <c r="AN47" s="31">
        <f t="shared" si="64"/>
        <v>0</v>
      </c>
      <c r="AO47" s="32">
        <f t="shared" si="65"/>
        <v>0</v>
      </c>
      <c r="AQ47" s="30">
        <f t="shared" si="76"/>
        <v>0</v>
      </c>
      <c r="AR47" s="30">
        <f t="shared" si="66"/>
        <v>0</v>
      </c>
      <c r="AS47" s="31">
        <f t="shared" si="67"/>
        <v>0</v>
      </c>
      <c r="AT47" s="31">
        <f t="shared" si="68"/>
        <v>0</v>
      </c>
      <c r="AU47" s="31">
        <f t="shared" si="69"/>
        <v>0</v>
      </c>
      <c r="AV47" s="31">
        <f t="shared" si="70"/>
        <v>0</v>
      </c>
      <c r="AW47" s="31">
        <f t="shared" si="71"/>
        <v>0</v>
      </c>
      <c r="AX47" s="31">
        <f t="shared" si="72"/>
        <v>0</v>
      </c>
      <c r="AY47" s="31">
        <f t="shared" si="73"/>
        <v>0</v>
      </c>
      <c r="AZ47" s="32">
        <f t="shared" si="74"/>
        <v>0</v>
      </c>
      <c r="BB47" s="30">
        <f t="shared" si="3"/>
        <v>0</v>
      </c>
      <c r="BC47" s="30">
        <f t="shared" si="4"/>
        <v>0</v>
      </c>
      <c r="BD47" s="31">
        <f t="shared" si="5"/>
        <v>0</v>
      </c>
      <c r="BE47" s="31">
        <f t="shared" si="6"/>
        <v>0</v>
      </c>
      <c r="BF47" s="31">
        <f t="shared" si="7"/>
        <v>0</v>
      </c>
      <c r="BG47" s="31">
        <f t="shared" si="8"/>
        <v>0</v>
      </c>
      <c r="BH47" s="31">
        <f t="shared" si="9"/>
        <v>0</v>
      </c>
      <c r="BI47" s="31">
        <f t="shared" si="10"/>
        <v>0</v>
      </c>
      <c r="BJ47" s="31">
        <f t="shared" si="11"/>
        <v>0</v>
      </c>
      <c r="BK47" s="32">
        <f t="shared" si="12"/>
        <v>0</v>
      </c>
      <c r="BM47" s="34">
        <f t="shared" si="25"/>
        <v>0</v>
      </c>
      <c r="BP47" s="34" t="str">
        <f t="shared" si="46"/>
        <v/>
      </c>
      <c r="BQ47" s="34" t="str">
        <f t="shared" si="47"/>
        <v/>
      </c>
      <c r="BR47" s="34" t="str">
        <f t="shared" si="48"/>
        <v/>
      </c>
      <c r="BS47" s="34" t="str">
        <f t="shared" si="49"/>
        <v/>
      </c>
      <c r="BT47" s="34" t="str">
        <f t="shared" si="50"/>
        <v/>
      </c>
      <c r="BU47" s="34" t="str">
        <f t="shared" si="51"/>
        <v/>
      </c>
      <c r="BV47" s="34" t="str">
        <f t="shared" si="52"/>
        <v/>
      </c>
      <c r="BW47" s="34" t="str">
        <f t="shared" si="53"/>
        <v/>
      </c>
      <c r="BX47" s="34" t="str">
        <f t="shared" si="54"/>
        <v/>
      </c>
      <c r="BY47" s="35" t="e">
        <f t="shared" si="55"/>
        <v>#DIV/0!</v>
      </c>
      <c r="BZ47" s="36">
        <f t="shared" si="23"/>
        <v>0</v>
      </c>
      <c r="CA47" s="36" t="e">
        <f t="shared" si="56"/>
        <v>#DIV/0!</v>
      </c>
    </row>
    <row r="48" spans="2:79" s="33" customFormat="1">
      <c r="B48" s="77"/>
      <c r="C48" s="79"/>
      <c r="D48" s="79"/>
      <c r="E48" s="80"/>
      <c r="F48" s="81"/>
      <c r="G48" s="79"/>
      <c r="H48" s="82"/>
      <c r="I48" s="83"/>
      <c r="J48" s="79"/>
      <c r="K48" s="79"/>
      <c r="L48" s="215"/>
      <c r="M48" s="215"/>
      <c r="N48" s="83"/>
      <c r="O48" s="83"/>
      <c r="P48" s="83"/>
      <c r="Q48" s="83"/>
      <c r="R48" s="84"/>
      <c r="S48" s="85"/>
      <c r="T48" s="85"/>
      <c r="U48" s="85"/>
      <c r="V48" s="85"/>
      <c r="W48" s="85"/>
      <c r="X48" s="85"/>
      <c r="Y48" s="85"/>
      <c r="Z48" s="85"/>
      <c r="AA48" s="97"/>
      <c r="AB48" s="99"/>
      <c r="AC48" s="88"/>
      <c r="AD48" s="89" t="e">
        <f t="shared" si="0"/>
        <v>#DIV/0!</v>
      </c>
      <c r="AE48" s="341"/>
      <c r="AF48" s="30">
        <f t="shared" si="75"/>
        <v>0</v>
      </c>
      <c r="AG48" s="29">
        <f t="shared" si="57"/>
        <v>0</v>
      </c>
      <c r="AH48" s="31">
        <f t="shared" si="58"/>
        <v>0</v>
      </c>
      <c r="AI48" s="31">
        <f t="shared" si="59"/>
        <v>0</v>
      </c>
      <c r="AJ48" s="31">
        <f t="shared" si="60"/>
        <v>0</v>
      </c>
      <c r="AK48" s="31">
        <f t="shared" si="61"/>
        <v>0</v>
      </c>
      <c r="AL48" s="31">
        <f t="shared" si="62"/>
        <v>0</v>
      </c>
      <c r="AM48" s="31">
        <f t="shared" si="63"/>
        <v>0</v>
      </c>
      <c r="AN48" s="31">
        <f t="shared" si="64"/>
        <v>0</v>
      </c>
      <c r="AO48" s="32">
        <f t="shared" si="65"/>
        <v>0</v>
      </c>
      <c r="AQ48" s="30">
        <f t="shared" si="76"/>
        <v>0</v>
      </c>
      <c r="AR48" s="30">
        <f t="shared" si="66"/>
        <v>0</v>
      </c>
      <c r="AS48" s="31">
        <f t="shared" si="67"/>
        <v>0</v>
      </c>
      <c r="AT48" s="31">
        <f t="shared" si="68"/>
        <v>0</v>
      </c>
      <c r="AU48" s="31">
        <f t="shared" si="69"/>
        <v>0</v>
      </c>
      <c r="AV48" s="31">
        <f t="shared" si="70"/>
        <v>0</v>
      </c>
      <c r="AW48" s="31">
        <f t="shared" si="71"/>
        <v>0</v>
      </c>
      <c r="AX48" s="31">
        <f t="shared" si="72"/>
        <v>0</v>
      </c>
      <c r="AY48" s="31">
        <f t="shared" si="73"/>
        <v>0</v>
      </c>
      <c r="AZ48" s="32">
        <f t="shared" si="74"/>
        <v>0</v>
      </c>
      <c r="BB48" s="30">
        <f t="shared" si="3"/>
        <v>0</v>
      </c>
      <c r="BC48" s="30">
        <f t="shared" si="4"/>
        <v>0</v>
      </c>
      <c r="BD48" s="31">
        <f t="shared" si="5"/>
        <v>0</v>
      </c>
      <c r="BE48" s="31">
        <f t="shared" si="6"/>
        <v>0</v>
      </c>
      <c r="BF48" s="31">
        <f t="shared" si="7"/>
        <v>0</v>
      </c>
      <c r="BG48" s="31">
        <f t="shared" si="8"/>
        <v>0</v>
      </c>
      <c r="BH48" s="31">
        <f t="shared" si="9"/>
        <v>0</v>
      </c>
      <c r="BI48" s="31">
        <f t="shared" si="10"/>
        <v>0</v>
      </c>
      <c r="BJ48" s="31">
        <f t="shared" si="11"/>
        <v>0</v>
      </c>
      <c r="BK48" s="32">
        <f t="shared" si="12"/>
        <v>0</v>
      </c>
      <c r="BM48" s="34">
        <f t="shared" si="25"/>
        <v>0</v>
      </c>
      <c r="BP48" s="34" t="str">
        <f t="shared" si="46"/>
        <v/>
      </c>
      <c r="BQ48" s="34" t="str">
        <f t="shared" si="47"/>
        <v/>
      </c>
      <c r="BR48" s="34" t="str">
        <f t="shared" si="48"/>
        <v/>
      </c>
      <c r="BS48" s="34" t="str">
        <f t="shared" si="49"/>
        <v/>
      </c>
      <c r="BT48" s="34" t="str">
        <f t="shared" si="50"/>
        <v/>
      </c>
      <c r="BU48" s="34" t="str">
        <f t="shared" si="51"/>
        <v/>
      </c>
      <c r="BV48" s="34" t="str">
        <f t="shared" si="52"/>
        <v/>
      </c>
      <c r="BW48" s="34" t="str">
        <f t="shared" si="53"/>
        <v/>
      </c>
      <c r="BX48" s="34" t="str">
        <f t="shared" si="54"/>
        <v/>
      </c>
      <c r="BY48" s="35" t="e">
        <f t="shared" si="55"/>
        <v>#DIV/0!</v>
      </c>
      <c r="BZ48" s="36">
        <f t="shared" si="23"/>
        <v>0</v>
      </c>
      <c r="CA48" s="36" t="e">
        <f t="shared" si="56"/>
        <v>#DIV/0!</v>
      </c>
    </row>
    <row r="49" spans="2:91" s="33" customFormat="1">
      <c r="B49" s="87"/>
      <c r="C49" s="95"/>
      <c r="D49" s="90"/>
      <c r="E49" s="96"/>
      <c r="F49" s="92"/>
      <c r="G49" s="90"/>
      <c r="H49" s="93"/>
      <c r="I49" s="94"/>
      <c r="J49" s="90"/>
      <c r="K49" s="90"/>
      <c r="L49" s="215"/>
      <c r="M49" s="215"/>
      <c r="N49" s="83"/>
      <c r="O49" s="83"/>
      <c r="P49" s="83"/>
      <c r="Q49" s="83"/>
      <c r="R49" s="84"/>
      <c r="S49" s="85"/>
      <c r="T49" s="85"/>
      <c r="U49" s="85"/>
      <c r="V49" s="85"/>
      <c r="W49" s="85"/>
      <c r="X49" s="85"/>
      <c r="Y49" s="85"/>
      <c r="Z49" s="85"/>
      <c r="AA49" s="97"/>
      <c r="AB49" s="87"/>
      <c r="AC49" s="88"/>
      <c r="AD49" s="89" t="e">
        <f t="shared" si="0"/>
        <v>#DIV/0!</v>
      </c>
      <c r="AE49" s="341"/>
      <c r="AF49" s="30">
        <f t="shared" si="75"/>
        <v>0</v>
      </c>
      <c r="AG49" s="29">
        <f t="shared" si="57"/>
        <v>0</v>
      </c>
      <c r="AH49" s="31">
        <f t="shared" si="58"/>
        <v>0</v>
      </c>
      <c r="AI49" s="31">
        <f t="shared" si="59"/>
        <v>0</v>
      </c>
      <c r="AJ49" s="31">
        <f t="shared" si="60"/>
        <v>0</v>
      </c>
      <c r="AK49" s="31">
        <f t="shared" si="61"/>
        <v>0</v>
      </c>
      <c r="AL49" s="31">
        <f t="shared" si="62"/>
        <v>0</v>
      </c>
      <c r="AM49" s="31">
        <f t="shared" si="63"/>
        <v>0</v>
      </c>
      <c r="AN49" s="31">
        <f t="shared" si="64"/>
        <v>0</v>
      </c>
      <c r="AO49" s="32">
        <f t="shared" si="65"/>
        <v>0</v>
      </c>
      <c r="AQ49" s="30">
        <f t="shared" si="76"/>
        <v>0</v>
      </c>
      <c r="AR49" s="30">
        <f t="shared" si="66"/>
        <v>0</v>
      </c>
      <c r="AS49" s="31">
        <f t="shared" si="67"/>
        <v>0</v>
      </c>
      <c r="AT49" s="31">
        <f t="shared" si="68"/>
        <v>0</v>
      </c>
      <c r="AU49" s="31">
        <f t="shared" si="69"/>
        <v>0</v>
      </c>
      <c r="AV49" s="31">
        <f t="shared" si="70"/>
        <v>0</v>
      </c>
      <c r="AW49" s="31">
        <f t="shared" si="71"/>
        <v>0</v>
      </c>
      <c r="AX49" s="31">
        <f t="shared" si="72"/>
        <v>0</v>
      </c>
      <c r="AY49" s="31">
        <f t="shared" si="73"/>
        <v>0</v>
      </c>
      <c r="AZ49" s="32">
        <f t="shared" si="74"/>
        <v>0</v>
      </c>
      <c r="BB49" s="30">
        <f t="shared" si="3"/>
        <v>0</v>
      </c>
      <c r="BC49" s="30">
        <f t="shared" si="4"/>
        <v>0</v>
      </c>
      <c r="BD49" s="31">
        <f t="shared" si="5"/>
        <v>0</v>
      </c>
      <c r="BE49" s="31">
        <f t="shared" si="6"/>
        <v>0</v>
      </c>
      <c r="BF49" s="31">
        <f t="shared" si="7"/>
        <v>0</v>
      </c>
      <c r="BG49" s="31">
        <f t="shared" si="8"/>
        <v>0</v>
      </c>
      <c r="BH49" s="31">
        <f t="shared" si="9"/>
        <v>0</v>
      </c>
      <c r="BI49" s="31">
        <f t="shared" si="10"/>
        <v>0</v>
      </c>
      <c r="BJ49" s="31">
        <f t="shared" si="11"/>
        <v>0</v>
      </c>
      <c r="BK49" s="32">
        <f t="shared" si="12"/>
        <v>0</v>
      </c>
      <c r="BM49" s="34">
        <f t="shared" si="25"/>
        <v>0</v>
      </c>
      <c r="BP49" s="34" t="str">
        <f t="shared" si="46"/>
        <v/>
      </c>
      <c r="BQ49" s="34" t="str">
        <f t="shared" si="47"/>
        <v/>
      </c>
      <c r="BR49" s="34" t="str">
        <f t="shared" si="48"/>
        <v/>
      </c>
      <c r="BS49" s="34" t="str">
        <f t="shared" si="49"/>
        <v/>
      </c>
      <c r="BT49" s="34" t="str">
        <f t="shared" si="50"/>
        <v/>
      </c>
      <c r="BU49" s="34" t="str">
        <f t="shared" si="51"/>
        <v/>
      </c>
      <c r="BV49" s="34" t="str">
        <f t="shared" si="52"/>
        <v/>
      </c>
      <c r="BW49" s="34" t="str">
        <f t="shared" si="53"/>
        <v/>
      </c>
      <c r="BX49" s="34" t="str">
        <f t="shared" si="54"/>
        <v/>
      </c>
      <c r="BY49" s="35" t="e">
        <f t="shared" si="55"/>
        <v>#DIV/0!</v>
      </c>
      <c r="BZ49" s="36">
        <f t="shared" si="23"/>
        <v>0</v>
      </c>
      <c r="CA49" s="36" t="e">
        <f t="shared" si="56"/>
        <v>#DIV/0!</v>
      </c>
    </row>
    <row r="50" spans="2:91" s="33" customFormat="1">
      <c r="B50" s="77"/>
      <c r="C50" s="79"/>
      <c r="D50" s="79"/>
      <c r="E50" s="80"/>
      <c r="F50" s="81"/>
      <c r="G50" s="79"/>
      <c r="H50" s="82"/>
      <c r="I50" s="83"/>
      <c r="J50" s="79"/>
      <c r="K50" s="79"/>
      <c r="L50" s="215"/>
      <c r="M50" s="215"/>
      <c r="N50" s="83"/>
      <c r="O50" s="83"/>
      <c r="P50" s="83"/>
      <c r="Q50" s="83"/>
      <c r="R50" s="84"/>
      <c r="S50" s="85"/>
      <c r="T50" s="85"/>
      <c r="U50" s="85"/>
      <c r="V50" s="85"/>
      <c r="W50" s="85"/>
      <c r="X50" s="85"/>
      <c r="Y50" s="85"/>
      <c r="Z50" s="85"/>
      <c r="AA50" s="97"/>
      <c r="AB50" s="87"/>
      <c r="AC50" s="88"/>
      <c r="AD50" s="89" t="e">
        <f t="shared" si="0"/>
        <v>#DIV/0!</v>
      </c>
      <c r="AE50" s="341"/>
      <c r="AF50" s="30">
        <f t="shared" si="75"/>
        <v>0</v>
      </c>
      <c r="AG50" s="29">
        <f t="shared" si="57"/>
        <v>0</v>
      </c>
      <c r="AH50" s="31">
        <f t="shared" si="58"/>
        <v>0</v>
      </c>
      <c r="AI50" s="31">
        <f t="shared" si="59"/>
        <v>0</v>
      </c>
      <c r="AJ50" s="31">
        <f t="shared" si="60"/>
        <v>0</v>
      </c>
      <c r="AK50" s="31">
        <f t="shared" si="61"/>
        <v>0</v>
      </c>
      <c r="AL50" s="31">
        <f t="shared" si="62"/>
        <v>0</v>
      </c>
      <c r="AM50" s="31">
        <f t="shared" si="63"/>
        <v>0</v>
      </c>
      <c r="AN50" s="31">
        <f t="shared" si="64"/>
        <v>0</v>
      </c>
      <c r="AO50" s="32">
        <f t="shared" si="65"/>
        <v>0</v>
      </c>
      <c r="AQ50" s="30">
        <f t="shared" si="76"/>
        <v>0</v>
      </c>
      <c r="AR50" s="30">
        <f t="shared" si="66"/>
        <v>0</v>
      </c>
      <c r="AS50" s="31">
        <f t="shared" si="67"/>
        <v>0</v>
      </c>
      <c r="AT50" s="31">
        <f t="shared" si="68"/>
        <v>0</v>
      </c>
      <c r="AU50" s="31">
        <f t="shared" si="69"/>
        <v>0</v>
      </c>
      <c r="AV50" s="31">
        <f t="shared" si="70"/>
        <v>0</v>
      </c>
      <c r="AW50" s="31">
        <f t="shared" si="71"/>
        <v>0</v>
      </c>
      <c r="AX50" s="31">
        <f t="shared" si="72"/>
        <v>0</v>
      </c>
      <c r="AY50" s="31">
        <f t="shared" si="73"/>
        <v>0</v>
      </c>
      <c r="AZ50" s="32">
        <f t="shared" si="74"/>
        <v>0</v>
      </c>
      <c r="BB50" s="30">
        <f>IF(S50="I",1,0)</f>
        <v>0</v>
      </c>
      <c r="BC50" s="30">
        <f t="shared" ref="BC50:BC70" si="77">IF(S50="I",1,0)</f>
        <v>0</v>
      </c>
      <c r="BD50" s="31">
        <f t="shared" ref="BD50:BD70" si="78">IF(T50="I",1,0)</f>
        <v>0</v>
      </c>
      <c r="BE50" s="31">
        <f t="shared" ref="BE50:BE70" si="79">IF(U50="I",1,0)</f>
        <v>0</v>
      </c>
      <c r="BF50" s="31">
        <f t="shared" ref="BF50:BF70" si="80">IF(V50="I",1,0)</f>
        <v>0</v>
      </c>
      <c r="BG50" s="31">
        <f t="shared" ref="BG50:BG70" si="81">IF(W50="I",1,0)</f>
        <v>0</v>
      </c>
      <c r="BH50" s="31">
        <f t="shared" ref="BH50:BH70" si="82">IF(X50="I",1,0)</f>
        <v>0</v>
      </c>
      <c r="BI50" s="31">
        <f t="shared" ref="BI50:BI70" si="83">IF(Y50="I",1,0)</f>
        <v>0</v>
      </c>
      <c r="BJ50" s="31">
        <f t="shared" ref="BJ50:BJ70" si="84">IF(Z50="I",1,0)</f>
        <v>0</v>
      </c>
      <c r="BK50" s="32">
        <f t="shared" ref="BK50:BK70" si="85">IF(AA50="I",1,0)</f>
        <v>0</v>
      </c>
      <c r="BM50" s="34">
        <f t="shared" si="25"/>
        <v>0</v>
      </c>
      <c r="BP50" s="34" t="str">
        <f t="shared" si="46"/>
        <v/>
      </c>
      <c r="BQ50" s="34" t="str">
        <f t="shared" si="47"/>
        <v/>
      </c>
      <c r="BR50" s="34" t="str">
        <f t="shared" si="48"/>
        <v/>
      </c>
      <c r="BS50" s="34" t="str">
        <f t="shared" si="49"/>
        <v/>
      </c>
      <c r="BT50" s="34" t="str">
        <f t="shared" si="50"/>
        <v/>
      </c>
      <c r="BU50" s="34" t="str">
        <f t="shared" si="51"/>
        <v/>
      </c>
      <c r="BV50" s="34" t="str">
        <f t="shared" si="52"/>
        <v/>
      </c>
      <c r="BW50" s="34" t="str">
        <f t="shared" si="53"/>
        <v/>
      </c>
      <c r="BX50" s="34" t="str">
        <f t="shared" si="54"/>
        <v/>
      </c>
      <c r="BY50" s="35" t="e">
        <f t="shared" si="55"/>
        <v>#DIV/0!</v>
      </c>
      <c r="BZ50" s="36">
        <f t="shared" si="23"/>
        <v>0</v>
      </c>
      <c r="CA50" s="36" t="e">
        <f t="shared" si="56"/>
        <v>#DIV/0!</v>
      </c>
      <c r="CM50" s="37"/>
    </row>
    <row r="51" spans="2:91" s="33" customFormat="1">
      <c r="B51" s="87"/>
      <c r="C51" s="90"/>
      <c r="D51" s="90"/>
      <c r="E51" s="96"/>
      <c r="F51" s="92"/>
      <c r="G51" s="90"/>
      <c r="H51" s="93"/>
      <c r="I51" s="94"/>
      <c r="J51" s="90"/>
      <c r="K51" s="90"/>
      <c r="L51" s="215"/>
      <c r="M51" s="215"/>
      <c r="N51" s="83"/>
      <c r="O51" s="83"/>
      <c r="P51" s="83"/>
      <c r="Q51" s="83"/>
      <c r="R51" s="84"/>
      <c r="S51" s="85"/>
      <c r="T51" s="85"/>
      <c r="U51" s="85"/>
      <c r="V51" s="85"/>
      <c r="W51" s="85"/>
      <c r="X51" s="85"/>
      <c r="Y51" s="85"/>
      <c r="Z51" s="85"/>
      <c r="AA51" s="97"/>
      <c r="AB51" s="87"/>
      <c r="AC51" s="88"/>
      <c r="AD51" s="89" t="e">
        <f t="shared" si="0"/>
        <v>#DIV/0!</v>
      </c>
      <c r="AE51" s="341"/>
      <c r="AF51" s="30">
        <f t="shared" si="75"/>
        <v>0</v>
      </c>
      <c r="AG51" s="29">
        <f t="shared" si="57"/>
        <v>0</v>
      </c>
      <c r="AH51" s="31">
        <f t="shared" si="58"/>
        <v>0</v>
      </c>
      <c r="AI51" s="31">
        <f t="shared" si="59"/>
        <v>0</v>
      </c>
      <c r="AJ51" s="31">
        <f t="shared" si="60"/>
        <v>0</v>
      </c>
      <c r="AK51" s="31">
        <f t="shared" si="61"/>
        <v>0</v>
      </c>
      <c r="AL51" s="31">
        <f t="shared" si="62"/>
        <v>0</v>
      </c>
      <c r="AM51" s="31">
        <f t="shared" si="63"/>
        <v>0</v>
      </c>
      <c r="AN51" s="31">
        <f t="shared" si="64"/>
        <v>0</v>
      </c>
      <c r="AO51" s="32">
        <f t="shared" si="65"/>
        <v>0</v>
      </c>
      <c r="AQ51" s="30">
        <f t="shared" si="76"/>
        <v>0</v>
      </c>
      <c r="AR51" s="30">
        <f t="shared" si="66"/>
        <v>0</v>
      </c>
      <c r="AS51" s="31">
        <f t="shared" si="67"/>
        <v>0</v>
      </c>
      <c r="AT51" s="31">
        <f t="shared" si="68"/>
        <v>0</v>
      </c>
      <c r="AU51" s="31">
        <f t="shared" si="69"/>
        <v>0</v>
      </c>
      <c r="AV51" s="31">
        <f t="shared" si="70"/>
        <v>0</v>
      </c>
      <c r="AW51" s="31">
        <f t="shared" si="71"/>
        <v>0</v>
      </c>
      <c r="AX51" s="31">
        <f t="shared" si="72"/>
        <v>0</v>
      </c>
      <c r="AY51" s="31">
        <f t="shared" si="73"/>
        <v>0</v>
      </c>
      <c r="AZ51" s="32">
        <f t="shared" si="74"/>
        <v>0</v>
      </c>
      <c r="BB51" s="30">
        <f t="shared" ref="BB51:BB70" si="86">IF(R51="I",1,0)</f>
        <v>0</v>
      </c>
      <c r="BC51" s="30">
        <f t="shared" si="77"/>
        <v>0</v>
      </c>
      <c r="BD51" s="31">
        <f t="shared" si="78"/>
        <v>0</v>
      </c>
      <c r="BE51" s="31">
        <f t="shared" si="79"/>
        <v>0</v>
      </c>
      <c r="BF51" s="31">
        <f t="shared" si="80"/>
        <v>0</v>
      </c>
      <c r="BG51" s="31">
        <f t="shared" si="81"/>
        <v>0</v>
      </c>
      <c r="BH51" s="31">
        <f t="shared" si="82"/>
        <v>0</v>
      </c>
      <c r="BI51" s="31">
        <f t="shared" si="83"/>
        <v>0</v>
      </c>
      <c r="BJ51" s="31">
        <f t="shared" si="84"/>
        <v>0</v>
      </c>
      <c r="BK51" s="32">
        <f t="shared" si="85"/>
        <v>0</v>
      </c>
      <c r="BM51" s="34">
        <f t="shared" si="25"/>
        <v>0</v>
      </c>
      <c r="BP51" s="34" t="str">
        <f t="shared" si="46"/>
        <v/>
      </c>
      <c r="BQ51" s="34" t="str">
        <f t="shared" si="47"/>
        <v/>
      </c>
      <c r="BR51" s="34" t="str">
        <f t="shared" si="48"/>
        <v/>
      </c>
      <c r="BS51" s="34" t="str">
        <f t="shared" si="49"/>
        <v/>
      </c>
      <c r="BT51" s="34" t="str">
        <f t="shared" si="50"/>
        <v/>
      </c>
      <c r="BU51" s="34" t="str">
        <f t="shared" si="51"/>
        <v/>
      </c>
      <c r="BV51" s="34" t="str">
        <f t="shared" si="52"/>
        <v/>
      </c>
      <c r="BW51" s="34" t="str">
        <f t="shared" si="53"/>
        <v/>
      </c>
      <c r="BX51" s="34" t="str">
        <f t="shared" si="54"/>
        <v/>
      </c>
      <c r="BY51" s="35" t="e">
        <f t="shared" si="55"/>
        <v>#DIV/0!</v>
      </c>
      <c r="BZ51" s="36">
        <f t="shared" si="23"/>
        <v>0</v>
      </c>
      <c r="CA51" s="36" t="e">
        <f t="shared" si="56"/>
        <v>#DIV/0!</v>
      </c>
    </row>
    <row r="52" spans="2:91" s="33" customFormat="1">
      <c r="B52" s="77"/>
      <c r="C52" s="79"/>
      <c r="D52" s="79"/>
      <c r="E52" s="80"/>
      <c r="F52" s="81"/>
      <c r="G52" s="79"/>
      <c r="H52" s="82"/>
      <c r="I52" s="83"/>
      <c r="J52" s="79"/>
      <c r="K52" s="79"/>
      <c r="L52" s="215"/>
      <c r="M52" s="215"/>
      <c r="N52" s="83"/>
      <c r="O52" s="83"/>
      <c r="P52" s="83"/>
      <c r="Q52" s="83"/>
      <c r="R52" s="84"/>
      <c r="S52" s="85"/>
      <c r="T52" s="85"/>
      <c r="U52" s="85"/>
      <c r="V52" s="85"/>
      <c r="W52" s="85"/>
      <c r="X52" s="85"/>
      <c r="Y52" s="85"/>
      <c r="Z52" s="85"/>
      <c r="AA52" s="97"/>
      <c r="AB52" s="87"/>
      <c r="AC52" s="88"/>
      <c r="AD52" s="89" t="e">
        <f t="shared" si="0"/>
        <v>#DIV/0!</v>
      </c>
      <c r="AE52" s="341"/>
      <c r="AF52" s="30">
        <f t="shared" si="75"/>
        <v>0</v>
      </c>
      <c r="AG52" s="29">
        <f t="shared" si="57"/>
        <v>0</v>
      </c>
      <c r="AH52" s="31">
        <f t="shared" si="58"/>
        <v>0</v>
      </c>
      <c r="AI52" s="31">
        <f t="shared" si="59"/>
        <v>0</v>
      </c>
      <c r="AJ52" s="31">
        <f t="shared" si="60"/>
        <v>0</v>
      </c>
      <c r="AK52" s="31">
        <f t="shared" si="61"/>
        <v>0</v>
      </c>
      <c r="AL52" s="31">
        <f t="shared" si="62"/>
        <v>0</v>
      </c>
      <c r="AM52" s="31">
        <f t="shared" si="63"/>
        <v>0</v>
      </c>
      <c r="AN52" s="31">
        <f t="shared" si="64"/>
        <v>0</v>
      </c>
      <c r="AO52" s="32">
        <f t="shared" si="65"/>
        <v>0</v>
      </c>
      <c r="AQ52" s="30">
        <f t="shared" si="76"/>
        <v>0</v>
      </c>
      <c r="AR52" s="30">
        <f t="shared" si="66"/>
        <v>0</v>
      </c>
      <c r="AS52" s="31">
        <f t="shared" si="67"/>
        <v>0</v>
      </c>
      <c r="AT52" s="31">
        <f t="shared" si="68"/>
        <v>0</v>
      </c>
      <c r="AU52" s="31">
        <f t="shared" si="69"/>
        <v>0</v>
      </c>
      <c r="AV52" s="31">
        <f t="shared" si="70"/>
        <v>0</v>
      </c>
      <c r="AW52" s="31">
        <f t="shared" si="71"/>
        <v>0</v>
      </c>
      <c r="AX52" s="31">
        <f t="shared" si="72"/>
        <v>0</v>
      </c>
      <c r="AY52" s="31">
        <f t="shared" si="73"/>
        <v>0</v>
      </c>
      <c r="AZ52" s="32">
        <f t="shared" si="74"/>
        <v>0</v>
      </c>
      <c r="BB52" s="30">
        <f t="shared" si="86"/>
        <v>0</v>
      </c>
      <c r="BC52" s="30">
        <f t="shared" si="77"/>
        <v>0</v>
      </c>
      <c r="BD52" s="31">
        <f t="shared" si="78"/>
        <v>0</v>
      </c>
      <c r="BE52" s="31">
        <f t="shared" si="79"/>
        <v>0</v>
      </c>
      <c r="BF52" s="31">
        <f t="shared" si="80"/>
        <v>0</v>
      </c>
      <c r="BG52" s="31">
        <f t="shared" si="81"/>
        <v>0</v>
      </c>
      <c r="BH52" s="31">
        <f t="shared" si="82"/>
        <v>0</v>
      </c>
      <c r="BI52" s="31">
        <f t="shared" si="83"/>
        <v>0</v>
      </c>
      <c r="BJ52" s="31">
        <f t="shared" si="84"/>
        <v>0</v>
      </c>
      <c r="BK52" s="32">
        <f t="shared" si="85"/>
        <v>0</v>
      </c>
      <c r="BM52" s="34">
        <f t="shared" si="25"/>
        <v>0</v>
      </c>
      <c r="BP52" s="34" t="str">
        <f t="shared" si="46"/>
        <v/>
      </c>
      <c r="BQ52" s="34" t="str">
        <f t="shared" si="47"/>
        <v/>
      </c>
      <c r="BR52" s="34" t="str">
        <f t="shared" si="48"/>
        <v/>
      </c>
      <c r="BS52" s="34" t="str">
        <f t="shared" si="49"/>
        <v/>
      </c>
      <c r="BT52" s="34" t="str">
        <f t="shared" si="50"/>
        <v/>
      </c>
      <c r="BU52" s="34" t="str">
        <f t="shared" si="51"/>
        <v/>
      </c>
      <c r="BV52" s="34" t="str">
        <f t="shared" si="52"/>
        <v/>
      </c>
      <c r="BW52" s="34" t="str">
        <f t="shared" si="53"/>
        <v/>
      </c>
      <c r="BX52" s="34" t="str">
        <f t="shared" si="54"/>
        <v/>
      </c>
      <c r="BY52" s="35" t="e">
        <f t="shared" si="55"/>
        <v>#DIV/0!</v>
      </c>
      <c r="BZ52" s="36">
        <f t="shared" si="23"/>
        <v>0</v>
      </c>
      <c r="CA52" s="36" t="e">
        <f t="shared" si="56"/>
        <v>#DIV/0!</v>
      </c>
    </row>
    <row r="53" spans="2:91" s="33" customFormat="1">
      <c r="B53" s="87"/>
      <c r="C53" s="90"/>
      <c r="D53" s="90"/>
      <c r="E53" s="96"/>
      <c r="F53" s="92"/>
      <c r="G53" s="90"/>
      <c r="H53" s="93"/>
      <c r="I53" s="94"/>
      <c r="J53" s="90"/>
      <c r="K53" s="90"/>
      <c r="L53" s="215"/>
      <c r="M53" s="215"/>
      <c r="N53" s="83"/>
      <c r="O53" s="83"/>
      <c r="P53" s="83"/>
      <c r="Q53" s="83"/>
      <c r="R53" s="84"/>
      <c r="S53" s="85"/>
      <c r="T53" s="85"/>
      <c r="U53" s="85"/>
      <c r="V53" s="85"/>
      <c r="W53" s="85"/>
      <c r="X53" s="85"/>
      <c r="Y53" s="85"/>
      <c r="Z53" s="85"/>
      <c r="AA53" s="97"/>
      <c r="AB53" s="87"/>
      <c r="AC53" s="88"/>
      <c r="AD53" s="89" t="e">
        <f t="shared" si="0"/>
        <v>#DIV/0!</v>
      </c>
      <c r="AE53" s="341"/>
      <c r="AF53" s="30">
        <f t="shared" si="75"/>
        <v>0</v>
      </c>
      <c r="AG53" s="29">
        <f t="shared" si="57"/>
        <v>0</v>
      </c>
      <c r="AH53" s="31">
        <f t="shared" si="58"/>
        <v>0</v>
      </c>
      <c r="AI53" s="31">
        <f t="shared" si="59"/>
        <v>0</v>
      </c>
      <c r="AJ53" s="31">
        <f t="shared" si="60"/>
        <v>0</v>
      </c>
      <c r="AK53" s="31">
        <f t="shared" si="61"/>
        <v>0</v>
      </c>
      <c r="AL53" s="31">
        <f t="shared" si="62"/>
        <v>0</v>
      </c>
      <c r="AM53" s="31">
        <f t="shared" si="63"/>
        <v>0</v>
      </c>
      <c r="AN53" s="31">
        <f t="shared" si="64"/>
        <v>0</v>
      </c>
      <c r="AO53" s="32">
        <f t="shared" si="65"/>
        <v>0</v>
      </c>
      <c r="AQ53" s="30">
        <f t="shared" si="76"/>
        <v>0</v>
      </c>
      <c r="AR53" s="30">
        <f t="shared" si="66"/>
        <v>0</v>
      </c>
      <c r="AS53" s="31">
        <f t="shared" si="67"/>
        <v>0</v>
      </c>
      <c r="AT53" s="31">
        <f t="shared" si="68"/>
        <v>0</v>
      </c>
      <c r="AU53" s="31">
        <f t="shared" si="69"/>
        <v>0</v>
      </c>
      <c r="AV53" s="31">
        <f t="shared" si="70"/>
        <v>0</v>
      </c>
      <c r="AW53" s="31">
        <f t="shared" si="71"/>
        <v>0</v>
      </c>
      <c r="AX53" s="31">
        <f t="shared" si="72"/>
        <v>0</v>
      </c>
      <c r="AY53" s="31">
        <f t="shared" si="73"/>
        <v>0</v>
      </c>
      <c r="AZ53" s="32">
        <f t="shared" si="74"/>
        <v>0</v>
      </c>
      <c r="BB53" s="30">
        <f t="shared" si="86"/>
        <v>0</v>
      </c>
      <c r="BC53" s="30">
        <f t="shared" si="77"/>
        <v>0</v>
      </c>
      <c r="BD53" s="31">
        <f t="shared" si="78"/>
        <v>0</v>
      </c>
      <c r="BE53" s="31">
        <f t="shared" si="79"/>
        <v>0</v>
      </c>
      <c r="BF53" s="31">
        <f t="shared" si="80"/>
        <v>0</v>
      </c>
      <c r="BG53" s="31">
        <f t="shared" si="81"/>
        <v>0</v>
      </c>
      <c r="BH53" s="31">
        <f t="shared" si="82"/>
        <v>0</v>
      </c>
      <c r="BI53" s="31">
        <f t="shared" si="83"/>
        <v>0</v>
      </c>
      <c r="BJ53" s="31">
        <f t="shared" si="84"/>
        <v>0</v>
      </c>
      <c r="BK53" s="32">
        <f t="shared" si="85"/>
        <v>0</v>
      </c>
      <c r="BM53" s="34">
        <f t="shared" si="25"/>
        <v>0</v>
      </c>
      <c r="BP53" s="34" t="str">
        <f t="shared" si="46"/>
        <v/>
      </c>
      <c r="BQ53" s="34" t="str">
        <f t="shared" si="47"/>
        <v/>
      </c>
      <c r="BR53" s="34" t="str">
        <f t="shared" si="48"/>
        <v/>
      </c>
      <c r="BS53" s="34" t="str">
        <f t="shared" si="49"/>
        <v/>
      </c>
      <c r="BT53" s="34" t="str">
        <f t="shared" si="50"/>
        <v/>
      </c>
      <c r="BU53" s="34" t="str">
        <f t="shared" si="51"/>
        <v/>
      </c>
      <c r="BV53" s="34" t="str">
        <f t="shared" si="52"/>
        <v/>
      </c>
      <c r="BW53" s="34" t="str">
        <f t="shared" si="53"/>
        <v/>
      </c>
      <c r="BX53" s="34" t="str">
        <f t="shared" si="54"/>
        <v/>
      </c>
      <c r="BY53" s="35" t="e">
        <f t="shared" si="55"/>
        <v>#DIV/0!</v>
      </c>
      <c r="BZ53" s="36">
        <f t="shared" si="23"/>
        <v>0</v>
      </c>
      <c r="CA53" s="36" t="e">
        <f t="shared" si="56"/>
        <v>#DIV/0!</v>
      </c>
    </row>
    <row r="54" spans="2:91" s="33" customFormat="1">
      <c r="B54" s="77"/>
      <c r="C54" s="78"/>
      <c r="D54" s="79"/>
      <c r="E54" s="80"/>
      <c r="F54" s="81"/>
      <c r="G54" s="79"/>
      <c r="H54" s="82"/>
      <c r="I54" s="83"/>
      <c r="J54" s="79"/>
      <c r="K54" s="79"/>
      <c r="L54" s="215"/>
      <c r="M54" s="215"/>
      <c r="N54" s="83"/>
      <c r="O54" s="83"/>
      <c r="P54" s="83"/>
      <c r="Q54" s="83"/>
      <c r="R54" s="84"/>
      <c r="S54" s="85"/>
      <c r="T54" s="85"/>
      <c r="U54" s="85"/>
      <c r="V54" s="85"/>
      <c r="W54" s="85"/>
      <c r="X54" s="85"/>
      <c r="Y54" s="85"/>
      <c r="Z54" s="85"/>
      <c r="AA54" s="97"/>
      <c r="AB54" s="87"/>
      <c r="AC54" s="88"/>
      <c r="AD54" s="89" t="e">
        <f t="shared" si="0"/>
        <v>#DIV/0!</v>
      </c>
      <c r="AE54" s="341"/>
      <c r="AF54" s="30">
        <f t="shared" si="75"/>
        <v>0</v>
      </c>
      <c r="AG54" s="29">
        <f t="shared" si="57"/>
        <v>0</v>
      </c>
      <c r="AH54" s="31">
        <f t="shared" si="58"/>
        <v>0</v>
      </c>
      <c r="AI54" s="31">
        <f t="shared" si="59"/>
        <v>0</v>
      </c>
      <c r="AJ54" s="31">
        <f t="shared" si="60"/>
        <v>0</v>
      </c>
      <c r="AK54" s="31">
        <f t="shared" si="61"/>
        <v>0</v>
      </c>
      <c r="AL54" s="31">
        <f t="shared" si="62"/>
        <v>0</v>
      </c>
      <c r="AM54" s="31">
        <f t="shared" si="63"/>
        <v>0</v>
      </c>
      <c r="AN54" s="31">
        <f t="shared" si="64"/>
        <v>0</v>
      </c>
      <c r="AO54" s="32">
        <f t="shared" si="65"/>
        <v>0</v>
      </c>
      <c r="AQ54" s="30">
        <f t="shared" si="76"/>
        <v>0</v>
      </c>
      <c r="AR54" s="30">
        <f t="shared" si="66"/>
        <v>0</v>
      </c>
      <c r="AS54" s="31">
        <f t="shared" si="67"/>
        <v>0</v>
      </c>
      <c r="AT54" s="31">
        <f t="shared" si="68"/>
        <v>0</v>
      </c>
      <c r="AU54" s="31">
        <f t="shared" si="69"/>
        <v>0</v>
      </c>
      <c r="AV54" s="31">
        <f t="shared" si="70"/>
        <v>0</v>
      </c>
      <c r="AW54" s="31">
        <f t="shared" si="71"/>
        <v>0</v>
      </c>
      <c r="AX54" s="31">
        <f t="shared" si="72"/>
        <v>0</v>
      </c>
      <c r="AY54" s="31">
        <f t="shared" si="73"/>
        <v>0</v>
      </c>
      <c r="AZ54" s="32">
        <f t="shared" si="74"/>
        <v>0</v>
      </c>
      <c r="BB54" s="30">
        <f t="shared" si="86"/>
        <v>0</v>
      </c>
      <c r="BC54" s="30">
        <f t="shared" si="77"/>
        <v>0</v>
      </c>
      <c r="BD54" s="31">
        <f t="shared" si="78"/>
        <v>0</v>
      </c>
      <c r="BE54" s="31">
        <f t="shared" si="79"/>
        <v>0</v>
      </c>
      <c r="BF54" s="31">
        <f t="shared" si="80"/>
        <v>0</v>
      </c>
      <c r="BG54" s="31">
        <f t="shared" si="81"/>
        <v>0</v>
      </c>
      <c r="BH54" s="31">
        <f t="shared" si="82"/>
        <v>0</v>
      </c>
      <c r="BI54" s="31">
        <f t="shared" si="83"/>
        <v>0</v>
      </c>
      <c r="BJ54" s="31">
        <f t="shared" si="84"/>
        <v>0</v>
      </c>
      <c r="BK54" s="32">
        <f t="shared" si="85"/>
        <v>0</v>
      </c>
      <c r="BM54" s="34">
        <f t="shared" si="25"/>
        <v>0</v>
      </c>
      <c r="BP54" s="34" t="str">
        <f t="shared" si="46"/>
        <v/>
      </c>
      <c r="BQ54" s="34" t="str">
        <f t="shared" si="47"/>
        <v/>
      </c>
      <c r="BR54" s="34" t="str">
        <f t="shared" si="48"/>
        <v/>
      </c>
      <c r="BS54" s="34" t="str">
        <f t="shared" si="49"/>
        <v/>
      </c>
      <c r="BT54" s="34" t="str">
        <f t="shared" si="50"/>
        <v/>
      </c>
      <c r="BU54" s="34" t="str">
        <f t="shared" si="51"/>
        <v/>
      </c>
      <c r="BV54" s="34" t="str">
        <f t="shared" si="52"/>
        <v/>
      </c>
      <c r="BW54" s="34" t="str">
        <f t="shared" si="53"/>
        <v/>
      </c>
      <c r="BX54" s="34" t="str">
        <f t="shared" si="54"/>
        <v/>
      </c>
      <c r="BY54" s="35" t="e">
        <f t="shared" si="55"/>
        <v>#DIV/0!</v>
      </c>
      <c r="BZ54" s="36">
        <f t="shared" si="23"/>
        <v>0</v>
      </c>
      <c r="CA54" s="36" t="e">
        <f t="shared" si="56"/>
        <v>#DIV/0!</v>
      </c>
    </row>
    <row r="55" spans="2:91" s="33" customFormat="1">
      <c r="B55" s="87"/>
      <c r="C55" s="95"/>
      <c r="D55" s="90"/>
      <c r="E55" s="96"/>
      <c r="F55" s="92"/>
      <c r="G55" s="90"/>
      <c r="H55" s="93"/>
      <c r="I55" s="94"/>
      <c r="J55" s="90"/>
      <c r="K55" s="90"/>
      <c r="L55" s="215"/>
      <c r="M55" s="215"/>
      <c r="N55" s="83"/>
      <c r="O55" s="83"/>
      <c r="P55" s="83"/>
      <c r="Q55" s="83"/>
      <c r="R55" s="84"/>
      <c r="S55" s="85"/>
      <c r="T55" s="85"/>
      <c r="U55" s="85"/>
      <c r="V55" s="85"/>
      <c r="W55" s="85"/>
      <c r="X55" s="85"/>
      <c r="Y55" s="85"/>
      <c r="Z55" s="85"/>
      <c r="AA55" s="97"/>
      <c r="AB55" s="87"/>
      <c r="AC55" s="88"/>
      <c r="AD55" s="89" t="e">
        <f t="shared" si="0"/>
        <v>#DIV/0!</v>
      </c>
      <c r="AE55" s="341"/>
      <c r="AF55" s="30">
        <f t="shared" si="75"/>
        <v>0</v>
      </c>
      <c r="AG55" s="29">
        <f t="shared" si="57"/>
        <v>0</v>
      </c>
      <c r="AH55" s="31">
        <f t="shared" si="58"/>
        <v>0</v>
      </c>
      <c r="AI55" s="31">
        <f t="shared" si="59"/>
        <v>0</v>
      </c>
      <c r="AJ55" s="31">
        <f t="shared" si="60"/>
        <v>0</v>
      </c>
      <c r="AK55" s="31">
        <f t="shared" si="61"/>
        <v>0</v>
      </c>
      <c r="AL55" s="31">
        <f t="shared" si="62"/>
        <v>0</v>
      </c>
      <c r="AM55" s="31">
        <f t="shared" si="63"/>
        <v>0</v>
      </c>
      <c r="AN55" s="31">
        <f t="shared" si="64"/>
        <v>0</v>
      </c>
      <c r="AO55" s="32">
        <f t="shared" si="65"/>
        <v>0</v>
      </c>
      <c r="AQ55" s="30">
        <f t="shared" si="76"/>
        <v>0</v>
      </c>
      <c r="AR55" s="30">
        <f t="shared" si="66"/>
        <v>0</v>
      </c>
      <c r="AS55" s="31">
        <f t="shared" si="67"/>
        <v>0</v>
      </c>
      <c r="AT55" s="31">
        <f t="shared" si="68"/>
        <v>0</v>
      </c>
      <c r="AU55" s="31">
        <f t="shared" si="69"/>
        <v>0</v>
      </c>
      <c r="AV55" s="31">
        <f t="shared" si="70"/>
        <v>0</v>
      </c>
      <c r="AW55" s="31">
        <f t="shared" si="71"/>
        <v>0</v>
      </c>
      <c r="AX55" s="31">
        <f t="shared" si="72"/>
        <v>0</v>
      </c>
      <c r="AY55" s="31">
        <f t="shared" si="73"/>
        <v>0</v>
      </c>
      <c r="AZ55" s="32">
        <f t="shared" si="74"/>
        <v>0</v>
      </c>
      <c r="BB55" s="30">
        <f t="shared" si="86"/>
        <v>0</v>
      </c>
      <c r="BC55" s="30">
        <f t="shared" si="77"/>
        <v>0</v>
      </c>
      <c r="BD55" s="31">
        <f t="shared" si="78"/>
        <v>0</v>
      </c>
      <c r="BE55" s="31">
        <f t="shared" si="79"/>
        <v>0</v>
      </c>
      <c r="BF55" s="31">
        <f t="shared" si="80"/>
        <v>0</v>
      </c>
      <c r="BG55" s="31">
        <f t="shared" si="81"/>
        <v>0</v>
      </c>
      <c r="BH55" s="31">
        <f t="shared" si="82"/>
        <v>0</v>
      </c>
      <c r="BI55" s="31">
        <f t="shared" si="83"/>
        <v>0</v>
      </c>
      <c r="BJ55" s="31">
        <f t="shared" si="84"/>
        <v>0</v>
      </c>
      <c r="BK55" s="32">
        <f t="shared" si="85"/>
        <v>0</v>
      </c>
      <c r="BM55" s="34">
        <f t="shared" si="25"/>
        <v>0</v>
      </c>
      <c r="BP55" s="34" t="str">
        <f t="shared" si="46"/>
        <v/>
      </c>
      <c r="BQ55" s="34" t="str">
        <f t="shared" si="47"/>
        <v/>
      </c>
      <c r="BR55" s="34" t="str">
        <f t="shared" si="48"/>
        <v/>
      </c>
      <c r="BS55" s="34" t="str">
        <f t="shared" si="49"/>
        <v/>
      </c>
      <c r="BT55" s="34" t="str">
        <f t="shared" si="50"/>
        <v/>
      </c>
      <c r="BU55" s="34" t="str">
        <f t="shared" si="51"/>
        <v/>
      </c>
      <c r="BV55" s="34" t="str">
        <f t="shared" si="52"/>
        <v/>
      </c>
      <c r="BW55" s="34" t="str">
        <f t="shared" si="53"/>
        <v/>
      </c>
      <c r="BX55" s="34" t="str">
        <f t="shared" si="54"/>
        <v/>
      </c>
      <c r="BY55" s="35" t="e">
        <f t="shared" si="55"/>
        <v>#DIV/0!</v>
      </c>
      <c r="BZ55" s="36">
        <f t="shared" si="23"/>
        <v>0</v>
      </c>
      <c r="CA55" s="36" t="e">
        <f t="shared" si="56"/>
        <v>#DIV/0!</v>
      </c>
    </row>
    <row r="56" spans="2:91" s="33" customFormat="1">
      <c r="B56" s="77"/>
      <c r="C56" s="79"/>
      <c r="D56" s="79"/>
      <c r="E56" s="80"/>
      <c r="F56" s="81"/>
      <c r="G56" s="79"/>
      <c r="H56" s="82"/>
      <c r="I56" s="83"/>
      <c r="J56" s="79"/>
      <c r="K56" s="79"/>
      <c r="L56" s="215"/>
      <c r="M56" s="215"/>
      <c r="N56" s="83"/>
      <c r="O56" s="83"/>
      <c r="P56" s="83"/>
      <c r="Q56" s="83"/>
      <c r="R56" s="84"/>
      <c r="S56" s="85"/>
      <c r="T56" s="85"/>
      <c r="U56" s="85"/>
      <c r="V56" s="85"/>
      <c r="W56" s="85"/>
      <c r="X56" s="85"/>
      <c r="Y56" s="85"/>
      <c r="Z56" s="85"/>
      <c r="AA56" s="97"/>
      <c r="AB56" s="87"/>
      <c r="AC56" s="88"/>
      <c r="AD56" s="89" t="e">
        <f t="shared" si="0"/>
        <v>#DIV/0!</v>
      </c>
      <c r="AE56" s="341"/>
      <c r="AF56" s="30">
        <f t="shared" si="75"/>
        <v>0</v>
      </c>
      <c r="AG56" s="29">
        <f t="shared" si="57"/>
        <v>0</v>
      </c>
      <c r="AH56" s="31">
        <f t="shared" si="58"/>
        <v>0</v>
      </c>
      <c r="AI56" s="31">
        <f t="shared" si="59"/>
        <v>0</v>
      </c>
      <c r="AJ56" s="31">
        <f t="shared" si="60"/>
        <v>0</v>
      </c>
      <c r="AK56" s="31">
        <f t="shared" si="61"/>
        <v>0</v>
      </c>
      <c r="AL56" s="31">
        <f t="shared" si="62"/>
        <v>0</v>
      </c>
      <c r="AM56" s="31">
        <f t="shared" si="63"/>
        <v>0</v>
      </c>
      <c r="AN56" s="31">
        <f t="shared" si="64"/>
        <v>0</v>
      </c>
      <c r="AO56" s="32">
        <f t="shared" si="65"/>
        <v>0</v>
      </c>
      <c r="AQ56" s="30">
        <f t="shared" si="76"/>
        <v>0</v>
      </c>
      <c r="AR56" s="30">
        <f t="shared" si="66"/>
        <v>0</v>
      </c>
      <c r="AS56" s="31">
        <f t="shared" si="67"/>
        <v>0</v>
      </c>
      <c r="AT56" s="31">
        <f t="shared" si="68"/>
        <v>0</v>
      </c>
      <c r="AU56" s="31">
        <f t="shared" si="69"/>
        <v>0</v>
      </c>
      <c r="AV56" s="31">
        <f t="shared" si="70"/>
        <v>0</v>
      </c>
      <c r="AW56" s="31">
        <f t="shared" si="71"/>
        <v>0</v>
      </c>
      <c r="AX56" s="31">
        <f t="shared" si="72"/>
        <v>0</v>
      </c>
      <c r="AY56" s="31">
        <f t="shared" si="73"/>
        <v>0</v>
      </c>
      <c r="AZ56" s="32">
        <f t="shared" si="74"/>
        <v>0</v>
      </c>
      <c r="BB56" s="30">
        <f t="shared" si="86"/>
        <v>0</v>
      </c>
      <c r="BC56" s="30">
        <f t="shared" si="77"/>
        <v>0</v>
      </c>
      <c r="BD56" s="31">
        <f t="shared" si="78"/>
        <v>0</v>
      </c>
      <c r="BE56" s="31">
        <f t="shared" si="79"/>
        <v>0</v>
      </c>
      <c r="BF56" s="31">
        <f t="shared" si="80"/>
        <v>0</v>
      </c>
      <c r="BG56" s="31">
        <f t="shared" si="81"/>
        <v>0</v>
      </c>
      <c r="BH56" s="31">
        <f t="shared" si="82"/>
        <v>0</v>
      </c>
      <c r="BI56" s="31">
        <f t="shared" si="83"/>
        <v>0</v>
      </c>
      <c r="BJ56" s="31">
        <f t="shared" si="84"/>
        <v>0</v>
      </c>
      <c r="BK56" s="32">
        <f t="shared" si="85"/>
        <v>0</v>
      </c>
      <c r="BM56" s="34">
        <f t="shared" si="25"/>
        <v>0</v>
      </c>
      <c r="BP56" s="34" t="str">
        <f t="shared" si="46"/>
        <v/>
      </c>
      <c r="BQ56" s="34" t="str">
        <f t="shared" si="47"/>
        <v/>
      </c>
      <c r="BR56" s="34" t="str">
        <f t="shared" si="48"/>
        <v/>
      </c>
      <c r="BS56" s="34" t="str">
        <f t="shared" si="49"/>
        <v/>
      </c>
      <c r="BT56" s="34" t="str">
        <f t="shared" si="50"/>
        <v/>
      </c>
      <c r="BU56" s="34" t="str">
        <f t="shared" si="51"/>
        <v/>
      </c>
      <c r="BV56" s="34" t="str">
        <f t="shared" si="52"/>
        <v/>
      </c>
      <c r="BW56" s="34" t="str">
        <f t="shared" si="53"/>
        <v/>
      </c>
      <c r="BX56" s="34" t="str">
        <f t="shared" si="54"/>
        <v/>
      </c>
      <c r="BY56" s="35" t="e">
        <f t="shared" si="55"/>
        <v>#DIV/0!</v>
      </c>
      <c r="BZ56" s="36">
        <f t="shared" si="23"/>
        <v>0</v>
      </c>
      <c r="CA56" s="36" t="e">
        <f t="shared" si="56"/>
        <v>#DIV/0!</v>
      </c>
    </row>
    <row r="57" spans="2:91" s="33" customFormat="1">
      <c r="B57" s="87"/>
      <c r="C57" s="90"/>
      <c r="D57" s="90"/>
      <c r="E57" s="91"/>
      <c r="F57" s="92"/>
      <c r="G57" s="90"/>
      <c r="H57" s="93"/>
      <c r="I57" s="94"/>
      <c r="J57" s="90"/>
      <c r="K57" s="90"/>
      <c r="L57" s="215"/>
      <c r="M57" s="215"/>
      <c r="N57" s="83"/>
      <c r="O57" s="83"/>
      <c r="P57" s="83"/>
      <c r="Q57" s="83"/>
      <c r="R57" s="84"/>
      <c r="S57" s="85"/>
      <c r="T57" s="85"/>
      <c r="U57" s="85"/>
      <c r="V57" s="85"/>
      <c r="W57" s="85"/>
      <c r="X57" s="85"/>
      <c r="Y57" s="85"/>
      <c r="Z57" s="85"/>
      <c r="AA57" s="97"/>
      <c r="AB57" s="87"/>
      <c r="AC57" s="88"/>
      <c r="AD57" s="89" t="e">
        <f t="shared" si="0"/>
        <v>#DIV/0!</v>
      </c>
      <c r="AE57" s="341"/>
      <c r="AF57" s="30">
        <f t="shared" si="75"/>
        <v>0</v>
      </c>
      <c r="AG57" s="29">
        <f t="shared" si="57"/>
        <v>0</v>
      </c>
      <c r="AH57" s="31">
        <f t="shared" si="58"/>
        <v>0</v>
      </c>
      <c r="AI57" s="31">
        <f t="shared" si="59"/>
        <v>0</v>
      </c>
      <c r="AJ57" s="31">
        <f t="shared" si="60"/>
        <v>0</v>
      </c>
      <c r="AK57" s="31">
        <f t="shared" si="61"/>
        <v>0</v>
      </c>
      <c r="AL57" s="31">
        <f t="shared" si="62"/>
        <v>0</v>
      </c>
      <c r="AM57" s="31">
        <f t="shared" si="63"/>
        <v>0</v>
      </c>
      <c r="AN57" s="31">
        <f t="shared" si="64"/>
        <v>0</v>
      </c>
      <c r="AO57" s="32">
        <f t="shared" si="65"/>
        <v>0</v>
      </c>
      <c r="AQ57" s="30">
        <f t="shared" si="76"/>
        <v>0</v>
      </c>
      <c r="AR57" s="30">
        <f t="shared" si="66"/>
        <v>0</v>
      </c>
      <c r="AS57" s="31">
        <f t="shared" si="67"/>
        <v>0</v>
      </c>
      <c r="AT57" s="31">
        <f t="shared" si="68"/>
        <v>0</v>
      </c>
      <c r="AU57" s="31">
        <f t="shared" si="69"/>
        <v>0</v>
      </c>
      <c r="AV57" s="31">
        <f t="shared" si="70"/>
        <v>0</v>
      </c>
      <c r="AW57" s="31">
        <f t="shared" si="71"/>
        <v>0</v>
      </c>
      <c r="AX57" s="31">
        <f t="shared" si="72"/>
        <v>0</v>
      </c>
      <c r="AY57" s="31">
        <f t="shared" si="73"/>
        <v>0</v>
      </c>
      <c r="AZ57" s="32">
        <f t="shared" si="74"/>
        <v>0</v>
      </c>
      <c r="BB57" s="30">
        <f t="shared" si="86"/>
        <v>0</v>
      </c>
      <c r="BC57" s="30">
        <f t="shared" si="77"/>
        <v>0</v>
      </c>
      <c r="BD57" s="31">
        <f t="shared" si="78"/>
        <v>0</v>
      </c>
      <c r="BE57" s="31">
        <f t="shared" si="79"/>
        <v>0</v>
      </c>
      <c r="BF57" s="31">
        <f t="shared" si="80"/>
        <v>0</v>
      </c>
      <c r="BG57" s="31">
        <f t="shared" si="81"/>
        <v>0</v>
      </c>
      <c r="BH57" s="31">
        <f t="shared" si="82"/>
        <v>0</v>
      </c>
      <c r="BI57" s="31">
        <f t="shared" si="83"/>
        <v>0</v>
      </c>
      <c r="BJ57" s="31">
        <f t="shared" si="84"/>
        <v>0</v>
      </c>
      <c r="BK57" s="32">
        <f t="shared" si="85"/>
        <v>0</v>
      </c>
      <c r="BM57" s="34">
        <f t="shared" si="25"/>
        <v>0</v>
      </c>
      <c r="BP57" s="34" t="str">
        <f t="shared" si="46"/>
        <v/>
      </c>
      <c r="BQ57" s="34" t="str">
        <f t="shared" si="47"/>
        <v/>
      </c>
      <c r="BR57" s="34" t="str">
        <f t="shared" si="48"/>
        <v/>
      </c>
      <c r="BS57" s="34" t="str">
        <f t="shared" si="49"/>
        <v/>
      </c>
      <c r="BT57" s="34" t="str">
        <f t="shared" si="50"/>
        <v/>
      </c>
      <c r="BU57" s="34" t="str">
        <f t="shared" si="51"/>
        <v/>
      </c>
      <c r="BV57" s="34" t="str">
        <f t="shared" si="52"/>
        <v/>
      </c>
      <c r="BW57" s="34" t="str">
        <f t="shared" si="53"/>
        <v/>
      </c>
      <c r="BX57" s="34" t="str">
        <f t="shared" si="54"/>
        <v/>
      </c>
      <c r="BY57" s="35" t="e">
        <f t="shared" si="55"/>
        <v>#DIV/0!</v>
      </c>
      <c r="BZ57" s="36">
        <f t="shared" si="23"/>
        <v>0</v>
      </c>
      <c r="CA57" s="36" t="e">
        <f t="shared" si="56"/>
        <v>#DIV/0!</v>
      </c>
    </row>
    <row r="58" spans="2:91" s="33" customFormat="1">
      <c r="B58" s="77"/>
      <c r="C58" s="79"/>
      <c r="D58" s="79"/>
      <c r="E58" s="80"/>
      <c r="F58" s="81"/>
      <c r="G58" s="79"/>
      <c r="H58" s="82"/>
      <c r="I58" s="83"/>
      <c r="J58" s="79"/>
      <c r="K58" s="79"/>
      <c r="L58" s="215"/>
      <c r="M58" s="215"/>
      <c r="N58" s="83"/>
      <c r="O58" s="83"/>
      <c r="P58" s="83"/>
      <c r="Q58" s="83"/>
      <c r="R58" s="84"/>
      <c r="S58" s="85"/>
      <c r="T58" s="85"/>
      <c r="U58" s="85"/>
      <c r="V58" s="85"/>
      <c r="W58" s="85"/>
      <c r="X58" s="85"/>
      <c r="Y58" s="85"/>
      <c r="Z58" s="85"/>
      <c r="AA58" s="97"/>
      <c r="AB58" s="87"/>
      <c r="AC58" s="88"/>
      <c r="AD58" s="89" t="e">
        <f t="shared" si="0"/>
        <v>#DIV/0!</v>
      </c>
      <c r="AE58" s="341"/>
      <c r="AF58" s="30">
        <f t="shared" si="75"/>
        <v>0</v>
      </c>
      <c r="AG58" s="29">
        <f t="shared" si="57"/>
        <v>0</v>
      </c>
      <c r="AH58" s="31">
        <f t="shared" si="58"/>
        <v>0</v>
      </c>
      <c r="AI58" s="31">
        <f t="shared" si="59"/>
        <v>0</v>
      </c>
      <c r="AJ58" s="31">
        <f t="shared" si="60"/>
        <v>0</v>
      </c>
      <c r="AK58" s="31">
        <f t="shared" si="61"/>
        <v>0</v>
      </c>
      <c r="AL58" s="31">
        <f t="shared" si="62"/>
        <v>0</v>
      </c>
      <c r="AM58" s="31">
        <f t="shared" si="63"/>
        <v>0</v>
      </c>
      <c r="AN58" s="31">
        <f t="shared" si="64"/>
        <v>0</v>
      </c>
      <c r="AO58" s="32">
        <f t="shared" si="65"/>
        <v>0</v>
      </c>
      <c r="AQ58" s="30">
        <f t="shared" si="76"/>
        <v>0</v>
      </c>
      <c r="AR58" s="30">
        <f t="shared" si="66"/>
        <v>0</v>
      </c>
      <c r="AS58" s="31">
        <f t="shared" si="67"/>
        <v>0</v>
      </c>
      <c r="AT58" s="31">
        <f t="shared" si="68"/>
        <v>0</v>
      </c>
      <c r="AU58" s="31">
        <f t="shared" si="69"/>
        <v>0</v>
      </c>
      <c r="AV58" s="31">
        <f t="shared" si="70"/>
        <v>0</v>
      </c>
      <c r="AW58" s="31">
        <f t="shared" si="71"/>
        <v>0</v>
      </c>
      <c r="AX58" s="31">
        <f t="shared" si="72"/>
        <v>0</v>
      </c>
      <c r="AY58" s="31">
        <f t="shared" si="73"/>
        <v>0</v>
      </c>
      <c r="AZ58" s="32">
        <f t="shared" si="74"/>
        <v>0</v>
      </c>
      <c r="BB58" s="30">
        <f t="shared" si="86"/>
        <v>0</v>
      </c>
      <c r="BC58" s="30">
        <f t="shared" si="77"/>
        <v>0</v>
      </c>
      <c r="BD58" s="31">
        <f t="shared" si="78"/>
        <v>0</v>
      </c>
      <c r="BE58" s="31">
        <f t="shared" si="79"/>
        <v>0</v>
      </c>
      <c r="BF58" s="31">
        <f t="shared" si="80"/>
        <v>0</v>
      </c>
      <c r="BG58" s="31">
        <f t="shared" si="81"/>
        <v>0</v>
      </c>
      <c r="BH58" s="31">
        <f t="shared" si="82"/>
        <v>0</v>
      </c>
      <c r="BI58" s="31">
        <f t="shared" si="83"/>
        <v>0</v>
      </c>
      <c r="BJ58" s="31">
        <f t="shared" si="84"/>
        <v>0</v>
      </c>
      <c r="BK58" s="32">
        <f t="shared" si="85"/>
        <v>0</v>
      </c>
      <c r="BM58" s="34">
        <f t="shared" si="25"/>
        <v>0</v>
      </c>
      <c r="BP58" s="34" t="str">
        <f t="shared" si="46"/>
        <v/>
      </c>
      <c r="BQ58" s="34" t="str">
        <f t="shared" si="47"/>
        <v/>
      </c>
      <c r="BR58" s="34" t="str">
        <f t="shared" si="48"/>
        <v/>
      </c>
      <c r="BS58" s="34" t="str">
        <f t="shared" si="49"/>
        <v/>
      </c>
      <c r="BT58" s="34" t="str">
        <f t="shared" si="50"/>
        <v/>
      </c>
      <c r="BU58" s="34" t="str">
        <f t="shared" si="51"/>
        <v/>
      </c>
      <c r="BV58" s="34" t="str">
        <f t="shared" si="52"/>
        <v/>
      </c>
      <c r="BW58" s="34" t="str">
        <f t="shared" si="53"/>
        <v/>
      </c>
      <c r="BX58" s="34" t="str">
        <f t="shared" si="54"/>
        <v/>
      </c>
      <c r="BY58" s="35" t="e">
        <f t="shared" si="55"/>
        <v>#DIV/0!</v>
      </c>
      <c r="BZ58" s="36">
        <f t="shared" si="23"/>
        <v>0</v>
      </c>
      <c r="CA58" s="36" t="e">
        <f t="shared" si="56"/>
        <v>#DIV/0!</v>
      </c>
    </row>
    <row r="59" spans="2:91" s="33" customFormat="1">
      <c r="B59" s="87"/>
      <c r="C59" s="95"/>
      <c r="D59" s="90"/>
      <c r="E59" s="96"/>
      <c r="F59" s="92"/>
      <c r="G59" s="90"/>
      <c r="H59" s="93"/>
      <c r="I59" s="94"/>
      <c r="J59" s="90"/>
      <c r="K59" s="90"/>
      <c r="L59" s="215"/>
      <c r="M59" s="215"/>
      <c r="N59" s="83"/>
      <c r="O59" s="83"/>
      <c r="P59" s="83"/>
      <c r="Q59" s="83"/>
      <c r="R59" s="84"/>
      <c r="S59" s="85"/>
      <c r="T59" s="85"/>
      <c r="U59" s="85"/>
      <c r="V59" s="85"/>
      <c r="W59" s="85"/>
      <c r="X59" s="85"/>
      <c r="Y59" s="85"/>
      <c r="Z59" s="85"/>
      <c r="AA59" s="97"/>
      <c r="AB59" s="87"/>
      <c r="AC59" s="88"/>
      <c r="AD59" s="89" t="e">
        <f t="shared" si="0"/>
        <v>#DIV/0!</v>
      </c>
      <c r="AE59" s="341"/>
      <c r="AF59" s="30">
        <f t="shared" si="75"/>
        <v>0</v>
      </c>
      <c r="AG59" s="29">
        <f t="shared" si="57"/>
        <v>0</v>
      </c>
      <c r="AH59" s="31">
        <f t="shared" si="58"/>
        <v>0</v>
      </c>
      <c r="AI59" s="31">
        <f t="shared" si="59"/>
        <v>0</v>
      </c>
      <c r="AJ59" s="31">
        <f t="shared" si="60"/>
        <v>0</v>
      </c>
      <c r="AK59" s="31">
        <f t="shared" si="61"/>
        <v>0</v>
      </c>
      <c r="AL59" s="31">
        <f t="shared" si="62"/>
        <v>0</v>
      </c>
      <c r="AM59" s="31">
        <f t="shared" si="63"/>
        <v>0</v>
      </c>
      <c r="AN59" s="31">
        <f t="shared" si="64"/>
        <v>0</v>
      </c>
      <c r="AO59" s="32">
        <f t="shared" si="65"/>
        <v>0</v>
      </c>
      <c r="AQ59" s="30">
        <f t="shared" si="76"/>
        <v>0</v>
      </c>
      <c r="AR59" s="30">
        <f t="shared" si="66"/>
        <v>0</v>
      </c>
      <c r="AS59" s="31">
        <f t="shared" si="67"/>
        <v>0</v>
      </c>
      <c r="AT59" s="31">
        <f t="shared" si="68"/>
        <v>0</v>
      </c>
      <c r="AU59" s="31">
        <f t="shared" si="69"/>
        <v>0</v>
      </c>
      <c r="AV59" s="31">
        <f t="shared" si="70"/>
        <v>0</v>
      </c>
      <c r="AW59" s="31">
        <f t="shared" si="71"/>
        <v>0</v>
      </c>
      <c r="AX59" s="31">
        <f t="shared" si="72"/>
        <v>0</v>
      </c>
      <c r="AY59" s="31">
        <f t="shared" si="73"/>
        <v>0</v>
      </c>
      <c r="AZ59" s="32">
        <f t="shared" si="74"/>
        <v>0</v>
      </c>
      <c r="BB59" s="30">
        <f t="shared" si="86"/>
        <v>0</v>
      </c>
      <c r="BC59" s="30">
        <f t="shared" si="77"/>
        <v>0</v>
      </c>
      <c r="BD59" s="31">
        <f t="shared" si="78"/>
        <v>0</v>
      </c>
      <c r="BE59" s="31">
        <f t="shared" si="79"/>
        <v>0</v>
      </c>
      <c r="BF59" s="31">
        <f t="shared" si="80"/>
        <v>0</v>
      </c>
      <c r="BG59" s="31">
        <f t="shared" si="81"/>
        <v>0</v>
      </c>
      <c r="BH59" s="31">
        <f t="shared" si="82"/>
        <v>0</v>
      </c>
      <c r="BI59" s="31">
        <f t="shared" si="83"/>
        <v>0</v>
      </c>
      <c r="BJ59" s="31">
        <f t="shared" si="84"/>
        <v>0</v>
      </c>
      <c r="BK59" s="32">
        <f t="shared" si="85"/>
        <v>0</v>
      </c>
      <c r="BM59" s="34">
        <f t="shared" si="25"/>
        <v>0</v>
      </c>
      <c r="BP59" s="34" t="str">
        <f t="shared" si="46"/>
        <v/>
      </c>
      <c r="BQ59" s="34" t="str">
        <f t="shared" si="47"/>
        <v/>
      </c>
      <c r="BR59" s="34" t="str">
        <f t="shared" si="48"/>
        <v/>
      </c>
      <c r="BS59" s="34" t="str">
        <f t="shared" si="49"/>
        <v/>
      </c>
      <c r="BT59" s="34" t="str">
        <f t="shared" si="50"/>
        <v/>
      </c>
      <c r="BU59" s="34" t="str">
        <f t="shared" si="51"/>
        <v/>
      </c>
      <c r="BV59" s="34" t="str">
        <f t="shared" si="52"/>
        <v/>
      </c>
      <c r="BW59" s="34" t="str">
        <f t="shared" si="53"/>
        <v/>
      </c>
      <c r="BX59" s="34" t="str">
        <f t="shared" si="54"/>
        <v/>
      </c>
      <c r="BY59" s="35" t="e">
        <f t="shared" si="55"/>
        <v>#DIV/0!</v>
      </c>
      <c r="BZ59" s="36">
        <f t="shared" si="23"/>
        <v>0</v>
      </c>
      <c r="CA59" s="36" t="e">
        <f t="shared" si="56"/>
        <v>#DIV/0!</v>
      </c>
    </row>
    <row r="60" spans="2:91" s="33" customFormat="1">
      <c r="B60" s="77"/>
      <c r="C60" s="79"/>
      <c r="D60" s="79"/>
      <c r="E60" s="80"/>
      <c r="F60" s="81"/>
      <c r="G60" s="79"/>
      <c r="H60" s="82"/>
      <c r="I60" s="83"/>
      <c r="J60" s="79"/>
      <c r="K60" s="79"/>
      <c r="L60" s="215"/>
      <c r="M60" s="215"/>
      <c r="N60" s="83"/>
      <c r="O60" s="83"/>
      <c r="P60" s="83"/>
      <c r="Q60" s="83"/>
      <c r="R60" s="84"/>
      <c r="S60" s="85"/>
      <c r="T60" s="85"/>
      <c r="U60" s="85"/>
      <c r="V60" s="85"/>
      <c r="W60" s="85"/>
      <c r="X60" s="85"/>
      <c r="Y60" s="85"/>
      <c r="Z60" s="85"/>
      <c r="AA60" s="97"/>
      <c r="AB60" s="87"/>
      <c r="AC60" s="88"/>
      <c r="AD60" s="89" t="e">
        <f t="shared" si="0"/>
        <v>#DIV/0!</v>
      </c>
      <c r="AE60" s="341"/>
      <c r="AF60" s="30">
        <f t="shared" si="75"/>
        <v>0</v>
      </c>
      <c r="AG60" s="29">
        <f t="shared" si="57"/>
        <v>0</v>
      </c>
      <c r="AH60" s="31">
        <f t="shared" si="58"/>
        <v>0</v>
      </c>
      <c r="AI60" s="31">
        <f t="shared" si="59"/>
        <v>0</v>
      </c>
      <c r="AJ60" s="31">
        <f t="shared" si="60"/>
        <v>0</v>
      </c>
      <c r="AK60" s="31">
        <f t="shared" si="61"/>
        <v>0</v>
      </c>
      <c r="AL60" s="31">
        <f t="shared" si="62"/>
        <v>0</v>
      </c>
      <c r="AM60" s="31">
        <f t="shared" si="63"/>
        <v>0</v>
      </c>
      <c r="AN60" s="31">
        <f t="shared" si="64"/>
        <v>0</v>
      </c>
      <c r="AO60" s="32">
        <f t="shared" si="65"/>
        <v>0</v>
      </c>
      <c r="AQ60" s="30">
        <f t="shared" si="76"/>
        <v>0</v>
      </c>
      <c r="AR60" s="30">
        <f t="shared" si="66"/>
        <v>0</v>
      </c>
      <c r="AS60" s="31">
        <f t="shared" si="67"/>
        <v>0</v>
      </c>
      <c r="AT60" s="31">
        <f t="shared" si="68"/>
        <v>0</v>
      </c>
      <c r="AU60" s="31">
        <f t="shared" si="69"/>
        <v>0</v>
      </c>
      <c r="AV60" s="31">
        <f t="shared" si="70"/>
        <v>0</v>
      </c>
      <c r="AW60" s="31">
        <f t="shared" si="71"/>
        <v>0</v>
      </c>
      <c r="AX60" s="31">
        <f t="shared" si="72"/>
        <v>0</v>
      </c>
      <c r="AY60" s="31">
        <f t="shared" si="73"/>
        <v>0</v>
      </c>
      <c r="AZ60" s="32">
        <f t="shared" si="74"/>
        <v>0</v>
      </c>
      <c r="BB60" s="30">
        <f t="shared" si="86"/>
        <v>0</v>
      </c>
      <c r="BC60" s="30">
        <f t="shared" si="77"/>
        <v>0</v>
      </c>
      <c r="BD60" s="31">
        <f t="shared" si="78"/>
        <v>0</v>
      </c>
      <c r="BE60" s="31">
        <f t="shared" si="79"/>
        <v>0</v>
      </c>
      <c r="BF60" s="31">
        <f t="shared" si="80"/>
        <v>0</v>
      </c>
      <c r="BG60" s="31">
        <f t="shared" si="81"/>
        <v>0</v>
      </c>
      <c r="BH60" s="31">
        <f t="shared" si="82"/>
        <v>0</v>
      </c>
      <c r="BI60" s="31">
        <f t="shared" si="83"/>
        <v>0</v>
      </c>
      <c r="BJ60" s="31">
        <f t="shared" si="84"/>
        <v>0</v>
      </c>
      <c r="BK60" s="32">
        <f t="shared" si="85"/>
        <v>0</v>
      </c>
      <c r="BM60" s="34">
        <f t="shared" si="25"/>
        <v>0</v>
      </c>
      <c r="BP60" s="34" t="str">
        <f t="shared" si="46"/>
        <v/>
      </c>
      <c r="BQ60" s="34" t="str">
        <f t="shared" si="47"/>
        <v/>
      </c>
      <c r="BR60" s="34" t="str">
        <f t="shared" si="48"/>
        <v/>
      </c>
      <c r="BS60" s="34" t="str">
        <f t="shared" si="49"/>
        <v/>
      </c>
      <c r="BT60" s="34" t="str">
        <f t="shared" si="50"/>
        <v/>
      </c>
      <c r="BU60" s="34" t="str">
        <f t="shared" si="51"/>
        <v/>
      </c>
      <c r="BV60" s="34" t="str">
        <f t="shared" si="52"/>
        <v/>
      </c>
      <c r="BW60" s="34" t="str">
        <f t="shared" si="53"/>
        <v/>
      </c>
      <c r="BX60" s="34" t="str">
        <f t="shared" si="54"/>
        <v/>
      </c>
      <c r="BY60" s="35" t="e">
        <f t="shared" si="55"/>
        <v>#DIV/0!</v>
      </c>
      <c r="BZ60" s="36">
        <f t="shared" si="23"/>
        <v>0</v>
      </c>
      <c r="CA60" s="36" t="e">
        <f t="shared" si="56"/>
        <v>#DIV/0!</v>
      </c>
    </row>
    <row r="61" spans="2:91" s="33" customFormat="1">
      <c r="B61" s="87"/>
      <c r="C61" s="90"/>
      <c r="D61" s="90"/>
      <c r="E61" s="96"/>
      <c r="F61" s="92"/>
      <c r="G61" s="90"/>
      <c r="H61" s="93"/>
      <c r="I61" s="94"/>
      <c r="J61" s="90"/>
      <c r="K61" s="90"/>
      <c r="L61" s="215"/>
      <c r="M61" s="215"/>
      <c r="N61" s="83"/>
      <c r="O61" s="83"/>
      <c r="P61" s="83"/>
      <c r="Q61" s="83"/>
      <c r="R61" s="84"/>
      <c r="S61" s="85"/>
      <c r="T61" s="85"/>
      <c r="U61" s="85"/>
      <c r="V61" s="85"/>
      <c r="W61" s="85"/>
      <c r="X61" s="85"/>
      <c r="Y61" s="85"/>
      <c r="Z61" s="85"/>
      <c r="AA61" s="97"/>
      <c r="AB61" s="87"/>
      <c r="AC61" s="88"/>
      <c r="AD61" s="89" t="e">
        <f t="shared" si="0"/>
        <v>#DIV/0!</v>
      </c>
      <c r="AE61" s="341"/>
      <c r="AF61" s="30">
        <f t="shared" si="75"/>
        <v>0</v>
      </c>
      <c r="AG61" s="29">
        <f t="shared" si="57"/>
        <v>0</v>
      </c>
      <c r="AH61" s="31">
        <f t="shared" si="58"/>
        <v>0</v>
      </c>
      <c r="AI61" s="31">
        <f t="shared" si="59"/>
        <v>0</v>
      </c>
      <c r="AJ61" s="31">
        <f t="shared" si="60"/>
        <v>0</v>
      </c>
      <c r="AK61" s="31">
        <f t="shared" si="61"/>
        <v>0</v>
      </c>
      <c r="AL61" s="31">
        <f t="shared" si="62"/>
        <v>0</v>
      </c>
      <c r="AM61" s="31">
        <f t="shared" si="63"/>
        <v>0</v>
      </c>
      <c r="AN61" s="31">
        <f t="shared" si="64"/>
        <v>0</v>
      </c>
      <c r="AO61" s="32">
        <f t="shared" si="65"/>
        <v>0</v>
      </c>
      <c r="AQ61" s="30">
        <f t="shared" si="76"/>
        <v>0</v>
      </c>
      <c r="AR61" s="30">
        <f t="shared" si="66"/>
        <v>0</v>
      </c>
      <c r="AS61" s="31">
        <f t="shared" si="67"/>
        <v>0</v>
      </c>
      <c r="AT61" s="31">
        <f t="shared" si="68"/>
        <v>0</v>
      </c>
      <c r="AU61" s="31">
        <f t="shared" si="69"/>
        <v>0</v>
      </c>
      <c r="AV61" s="31">
        <f t="shared" si="70"/>
        <v>0</v>
      </c>
      <c r="AW61" s="31">
        <f t="shared" si="71"/>
        <v>0</v>
      </c>
      <c r="AX61" s="31">
        <f t="shared" si="72"/>
        <v>0</v>
      </c>
      <c r="AY61" s="31">
        <f t="shared" si="73"/>
        <v>0</v>
      </c>
      <c r="AZ61" s="32">
        <f t="shared" si="74"/>
        <v>0</v>
      </c>
      <c r="BB61" s="30">
        <f t="shared" si="86"/>
        <v>0</v>
      </c>
      <c r="BC61" s="30">
        <f t="shared" si="77"/>
        <v>0</v>
      </c>
      <c r="BD61" s="31">
        <f t="shared" si="78"/>
        <v>0</v>
      </c>
      <c r="BE61" s="31">
        <f t="shared" si="79"/>
        <v>0</v>
      </c>
      <c r="BF61" s="31">
        <f t="shared" si="80"/>
        <v>0</v>
      </c>
      <c r="BG61" s="31">
        <f t="shared" si="81"/>
        <v>0</v>
      </c>
      <c r="BH61" s="31">
        <f t="shared" si="82"/>
        <v>0</v>
      </c>
      <c r="BI61" s="31">
        <f t="shared" si="83"/>
        <v>0</v>
      </c>
      <c r="BJ61" s="31">
        <f t="shared" si="84"/>
        <v>0</v>
      </c>
      <c r="BK61" s="32">
        <f t="shared" si="85"/>
        <v>0</v>
      </c>
      <c r="BM61" s="34">
        <f t="shared" si="25"/>
        <v>0</v>
      </c>
      <c r="BP61" s="34" t="str">
        <f t="shared" si="46"/>
        <v/>
      </c>
      <c r="BQ61" s="34" t="str">
        <f t="shared" si="47"/>
        <v/>
      </c>
      <c r="BR61" s="34" t="str">
        <f t="shared" si="48"/>
        <v/>
      </c>
      <c r="BS61" s="34" t="str">
        <f t="shared" si="49"/>
        <v/>
      </c>
      <c r="BT61" s="34" t="str">
        <f t="shared" si="50"/>
        <v/>
      </c>
      <c r="BU61" s="34" t="str">
        <f t="shared" si="51"/>
        <v/>
      </c>
      <c r="BV61" s="34" t="str">
        <f t="shared" si="52"/>
        <v/>
      </c>
      <c r="BW61" s="34" t="str">
        <f t="shared" si="53"/>
        <v/>
      </c>
      <c r="BX61" s="34" t="str">
        <f t="shared" si="54"/>
        <v/>
      </c>
      <c r="BY61" s="35" t="e">
        <f t="shared" si="55"/>
        <v>#DIV/0!</v>
      </c>
      <c r="BZ61" s="36">
        <f t="shared" si="23"/>
        <v>0</v>
      </c>
      <c r="CA61" s="36" t="e">
        <f t="shared" si="56"/>
        <v>#DIV/0!</v>
      </c>
    </row>
    <row r="62" spans="2:91" s="33" customFormat="1">
      <c r="B62" s="77"/>
      <c r="C62" s="79"/>
      <c r="D62" s="79"/>
      <c r="E62" s="80"/>
      <c r="F62" s="81"/>
      <c r="G62" s="79"/>
      <c r="H62" s="82"/>
      <c r="I62" s="83"/>
      <c r="J62" s="79"/>
      <c r="K62" s="79"/>
      <c r="L62" s="215"/>
      <c r="M62" s="215"/>
      <c r="N62" s="83"/>
      <c r="O62" s="83"/>
      <c r="P62" s="83"/>
      <c r="Q62" s="83"/>
      <c r="R62" s="84"/>
      <c r="S62" s="85"/>
      <c r="T62" s="85"/>
      <c r="U62" s="85"/>
      <c r="V62" s="85"/>
      <c r="W62" s="85"/>
      <c r="X62" s="85"/>
      <c r="Y62" s="85"/>
      <c r="Z62" s="85"/>
      <c r="AA62" s="97"/>
      <c r="AB62" s="87"/>
      <c r="AC62" s="88"/>
      <c r="AD62" s="89" t="e">
        <f t="shared" si="0"/>
        <v>#DIV/0!</v>
      </c>
      <c r="AE62" s="341"/>
      <c r="AF62" s="30">
        <f t="shared" si="75"/>
        <v>0</v>
      </c>
      <c r="AG62" s="29">
        <f t="shared" si="57"/>
        <v>0</v>
      </c>
      <c r="AH62" s="31">
        <f t="shared" si="58"/>
        <v>0</v>
      </c>
      <c r="AI62" s="31">
        <f t="shared" si="59"/>
        <v>0</v>
      </c>
      <c r="AJ62" s="31">
        <f t="shared" si="60"/>
        <v>0</v>
      </c>
      <c r="AK62" s="31">
        <f t="shared" si="61"/>
        <v>0</v>
      </c>
      <c r="AL62" s="31">
        <f t="shared" si="62"/>
        <v>0</v>
      </c>
      <c r="AM62" s="31">
        <f t="shared" si="63"/>
        <v>0</v>
      </c>
      <c r="AN62" s="31">
        <f t="shared" si="64"/>
        <v>0</v>
      </c>
      <c r="AO62" s="32">
        <f t="shared" si="65"/>
        <v>0</v>
      </c>
      <c r="AQ62" s="30">
        <f t="shared" si="76"/>
        <v>0</v>
      </c>
      <c r="AR62" s="30">
        <f t="shared" si="66"/>
        <v>0</v>
      </c>
      <c r="AS62" s="31">
        <f t="shared" si="67"/>
        <v>0</v>
      </c>
      <c r="AT62" s="31">
        <f t="shared" si="68"/>
        <v>0</v>
      </c>
      <c r="AU62" s="31">
        <f t="shared" si="69"/>
        <v>0</v>
      </c>
      <c r="AV62" s="31">
        <f t="shared" si="70"/>
        <v>0</v>
      </c>
      <c r="AW62" s="31">
        <f t="shared" si="71"/>
        <v>0</v>
      </c>
      <c r="AX62" s="31">
        <f t="shared" si="72"/>
        <v>0</v>
      </c>
      <c r="AY62" s="31">
        <f t="shared" si="73"/>
        <v>0</v>
      </c>
      <c r="AZ62" s="32">
        <f t="shared" si="74"/>
        <v>0</v>
      </c>
      <c r="BB62" s="30">
        <f t="shared" si="86"/>
        <v>0</v>
      </c>
      <c r="BC62" s="30">
        <f t="shared" si="77"/>
        <v>0</v>
      </c>
      <c r="BD62" s="31">
        <f t="shared" si="78"/>
        <v>0</v>
      </c>
      <c r="BE62" s="31">
        <f t="shared" si="79"/>
        <v>0</v>
      </c>
      <c r="BF62" s="31">
        <f t="shared" si="80"/>
        <v>0</v>
      </c>
      <c r="BG62" s="31">
        <f t="shared" si="81"/>
        <v>0</v>
      </c>
      <c r="BH62" s="31">
        <f t="shared" si="82"/>
        <v>0</v>
      </c>
      <c r="BI62" s="31">
        <f t="shared" si="83"/>
        <v>0</v>
      </c>
      <c r="BJ62" s="31">
        <f t="shared" si="84"/>
        <v>0</v>
      </c>
      <c r="BK62" s="32">
        <f t="shared" si="85"/>
        <v>0</v>
      </c>
      <c r="BM62" s="34">
        <f t="shared" si="25"/>
        <v>0</v>
      </c>
      <c r="BP62" s="34" t="str">
        <f t="shared" si="46"/>
        <v/>
      </c>
      <c r="BQ62" s="34" t="str">
        <f t="shared" si="47"/>
        <v/>
      </c>
      <c r="BR62" s="34" t="str">
        <f t="shared" si="48"/>
        <v/>
      </c>
      <c r="BS62" s="34" t="str">
        <f t="shared" si="49"/>
        <v/>
      </c>
      <c r="BT62" s="34" t="str">
        <f t="shared" si="50"/>
        <v/>
      </c>
      <c r="BU62" s="34" t="str">
        <f t="shared" si="51"/>
        <v/>
      </c>
      <c r="BV62" s="34" t="str">
        <f t="shared" si="52"/>
        <v/>
      </c>
      <c r="BW62" s="34" t="str">
        <f t="shared" si="53"/>
        <v/>
      </c>
      <c r="BX62" s="34" t="str">
        <f t="shared" si="54"/>
        <v/>
      </c>
      <c r="BY62" s="35" t="e">
        <f t="shared" si="55"/>
        <v>#DIV/0!</v>
      </c>
      <c r="BZ62" s="36">
        <f t="shared" si="23"/>
        <v>0</v>
      </c>
      <c r="CA62" s="36" t="e">
        <f t="shared" si="56"/>
        <v>#DIV/0!</v>
      </c>
    </row>
    <row r="63" spans="2:91" s="33" customFormat="1">
      <c r="B63" s="87"/>
      <c r="C63" s="90"/>
      <c r="D63" s="90"/>
      <c r="E63" s="96"/>
      <c r="F63" s="92"/>
      <c r="G63" s="90"/>
      <c r="H63" s="93"/>
      <c r="I63" s="94"/>
      <c r="J63" s="90"/>
      <c r="K63" s="90"/>
      <c r="L63" s="215"/>
      <c r="M63" s="215"/>
      <c r="N63" s="83"/>
      <c r="O63" s="83"/>
      <c r="P63" s="83"/>
      <c r="Q63" s="83"/>
      <c r="R63" s="84"/>
      <c r="S63" s="85"/>
      <c r="T63" s="85"/>
      <c r="U63" s="85"/>
      <c r="V63" s="85"/>
      <c r="W63" s="85"/>
      <c r="X63" s="85"/>
      <c r="Y63" s="85"/>
      <c r="Z63" s="85"/>
      <c r="AA63" s="97"/>
      <c r="AB63" s="87"/>
      <c r="AC63" s="88"/>
      <c r="AD63" s="89" t="e">
        <f t="shared" si="0"/>
        <v>#DIV/0!</v>
      </c>
      <c r="AE63" s="341"/>
      <c r="AF63" s="30">
        <f t="shared" si="75"/>
        <v>0</v>
      </c>
      <c r="AG63" s="29">
        <f t="shared" si="57"/>
        <v>0</v>
      </c>
      <c r="AH63" s="31">
        <f t="shared" si="58"/>
        <v>0</v>
      </c>
      <c r="AI63" s="31">
        <f t="shared" si="59"/>
        <v>0</v>
      </c>
      <c r="AJ63" s="31">
        <f t="shared" si="60"/>
        <v>0</v>
      </c>
      <c r="AK63" s="31">
        <f t="shared" si="61"/>
        <v>0</v>
      </c>
      <c r="AL63" s="31">
        <f t="shared" si="62"/>
        <v>0</v>
      </c>
      <c r="AM63" s="31">
        <f t="shared" si="63"/>
        <v>0</v>
      </c>
      <c r="AN63" s="31">
        <f t="shared" si="64"/>
        <v>0</v>
      </c>
      <c r="AO63" s="32">
        <f t="shared" si="65"/>
        <v>0</v>
      </c>
      <c r="AQ63" s="30">
        <f t="shared" si="76"/>
        <v>0</v>
      </c>
      <c r="AR63" s="30">
        <f t="shared" si="66"/>
        <v>0</v>
      </c>
      <c r="AS63" s="31">
        <f t="shared" si="67"/>
        <v>0</v>
      </c>
      <c r="AT63" s="31">
        <f t="shared" si="68"/>
        <v>0</v>
      </c>
      <c r="AU63" s="31">
        <f t="shared" si="69"/>
        <v>0</v>
      </c>
      <c r="AV63" s="31">
        <f t="shared" si="70"/>
        <v>0</v>
      </c>
      <c r="AW63" s="31">
        <f t="shared" si="71"/>
        <v>0</v>
      </c>
      <c r="AX63" s="31">
        <f t="shared" si="72"/>
        <v>0</v>
      </c>
      <c r="AY63" s="31">
        <f t="shared" si="73"/>
        <v>0</v>
      </c>
      <c r="AZ63" s="32">
        <f t="shared" si="74"/>
        <v>0</v>
      </c>
      <c r="BB63" s="30">
        <f t="shared" si="86"/>
        <v>0</v>
      </c>
      <c r="BC63" s="30">
        <f t="shared" si="77"/>
        <v>0</v>
      </c>
      <c r="BD63" s="31">
        <f t="shared" si="78"/>
        <v>0</v>
      </c>
      <c r="BE63" s="31">
        <f t="shared" si="79"/>
        <v>0</v>
      </c>
      <c r="BF63" s="31">
        <f t="shared" si="80"/>
        <v>0</v>
      </c>
      <c r="BG63" s="31">
        <f t="shared" si="81"/>
        <v>0</v>
      </c>
      <c r="BH63" s="31">
        <f t="shared" si="82"/>
        <v>0</v>
      </c>
      <c r="BI63" s="31">
        <f t="shared" si="83"/>
        <v>0</v>
      </c>
      <c r="BJ63" s="31">
        <f t="shared" si="84"/>
        <v>0</v>
      </c>
      <c r="BK63" s="32">
        <f t="shared" si="85"/>
        <v>0</v>
      </c>
      <c r="BM63" s="34">
        <f t="shared" si="25"/>
        <v>0</v>
      </c>
      <c r="BP63" s="34" t="str">
        <f t="shared" si="46"/>
        <v/>
      </c>
      <c r="BQ63" s="34" t="str">
        <f t="shared" si="47"/>
        <v/>
      </c>
      <c r="BR63" s="34" t="str">
        <f t="shared" si="48"/>
        <v/>
      </c>
      <c r="BS63" s="34" t="str">
        <f t="shared" si="49"/>
        <v/>
      </c>
      <c r="BT63" s="34" t="str">
        <f t="shared" si="50"/>
        <v/>
      </c>
      <c r="BU63" s="34" t="str">
        <f t="shared" si="51"/>
        <v/>
      </c>
      <c r="BV63" s="34" t="str">
        <f t="shared" si="52"/>
        <v/>
      </c>
      <c r="BW63" s="34" t="str">
        <f t="shared" si="53"/>
        <v/>
      </c>
      <c r="BX63" s="34" t="str">
        <f t="shared" si="54"/>
        <v/>
      </c>
      <c r="BY63" s="35" t="e">
        <f t="shared" si="55"/>
        <v>#DIV/0!</v>
      </c>
      <c r="BZ63" s="36">
        <f t="shared" si="23"/>
        <v>0</v>
      </c>
      <c r="CA63" s="36" t="e">
        <f t="shared" si="56"/>
        <v>#DIV/0!</v>
      </c>
    </row>
    <row r="64" spans="2:91" s="33" customFormat="1">
      <c r="B64" s="77"/>
      <c r="C64" s="78"/>
      <c r="D64" s="79"/>
      <c r="E64" s="80"/>
      <c r="F64" s="81"/>
      <c r="G64" s="79"/>
      <c r="H64" s="82"/>
      <c r="I64" s="83"/>
      <c r="J64" s="79"/>
      <c r="K64" s="79"/>
      <c r="L64" s="215"/>
      <c r="M64" s="215"/>
      <c r="N64" s="83"/>
      <c r="O64" s="83"/>
      <c r="P64" s="83"/>
      <c r="Q64" s="83"/>
      <c r="R64" s="84"/>
      <c r="S64" s="85"/>
      <c r="T64" s="85"/>
      <c r="U64" s="85"/>
      <c r="V64" s="85"/>
      <c r="W64" s="85"/>
      <c r="X64" s="85"/>
      <c r="Y64" s="85"/>
      <c r="Z64" s="85"/>
      <c r="AA64" s="97"/>
      <c r="AB64" s="87"/>
      <c r="AC64" s="88"/>
      <c r="AD64" s="89" t="e">
        <f t="shared" si="0"/>
        <v>#DIV/0!</v>
      </c>
      <c r="AE64" s="341"/>
      <c r="AF64" s="30">
        <f t="shared" si="75"/>
        <v>0</v>
      </c>
      <c r="AG64" s="29">
        <f t="shared" si="57"/>
        <v>0</v>
      </c>
      <c r="AH64" s="31">
        <f t="shared" si="58"/>
        <v>0</v>
      </c>
      <c r="AI64" s="31">
        <f t="shared" si="59"/>
        <v>0</v>
      </c>
      <c r="AJ64" s="31">
        <f t="shared" si="60"/>
        <v>0</v>
      </c>
      <c r="AK64" s="31">
        <f t="shared" si="61"/>
        <v>0</v>
      </c>
      <c r="AL64" s="31">
        <f t="shared" si="62"/>
        <v>0</v>
      </c>
      <c r="AM64" s="31">
        <f t="shared" si="63"/>
        <v>0</v>
      </c>
      <c r="AN64" s="31">
        <f t="shared" si="64"/>
        <v>0</v>
      </c>
      <c r="AO64" s="32">
        <f t="shared" si="65"/>
        <v>0</v>
      </c>
      <c r="AQ64" s="30">
        <f t="shared" si="76"/>
        <v>0</v>
      </c>
      <c r="AR64" s="30">
        <f t="shared" si="66"/>
        <v>0</v>
      </c>
      <c r="AS64" s="31">
        <f t="shared" si="67"/>
        <v>0</v>
      </c>
      <c r="AT64" s="31">
        <f t="shared" si="68"/>
        <v>0</v>
      </c>
      <c r="AU64" s="31">
        <f t="shared" si="69"/>
        <v>0</v>
      </c>
      <c r="AV64" s="31">
        <f t="shared" si="70"/>
        <v>0</v>
      </c>
      <c r="AW64" s="31">
        <f t="shared" si="71"/>
        <v>0</v>
      </c>
      <c r="AX64" s="31">
        <f t="shared" si="72"/>
        <v>0</v>
      </c>
      <c r="AY64" s="31">
        <f t="shared" si="73"/>
        <v>0</v>
      </c>
      <c r="AZ64" s="32">
        <f t="shared" si="74"/>
        <v>0</v>
      </c>
      <c r="BB64" s="30">
        <f t="shared" si="86"/>
        <v>0</v>
      </c>
      <c r="BC64" s="30">
        <f t="shared" si="77"/>
        <v>0</v>
      </c>
      <c r="BD64" s="31">
        <f t="shared" si="78"/>
        <v>0</v>
      </c>
      <c r="BE64" s="31">
        <f t="shared" si="79"/>
        <v>0</v>
      </c>
      <c r="BF64" s="31">
        <f t="shared" si="80"/>
        <v>0</v>
      </c>
      <c r="BG64" s="31">
        <f t="shared" si="81"/>
        <v>0</v>
      </c>
      <c r="BH64" s="31">
        <f t="shared" si="82"/>
        <v>0</v>
      </c>
      <c r="BI64" s="31">
        <f t="shared" si="83"/>
        <v>0</v>
      </c>
      <c r="BJ64" s="31">
        <f t="shared" si="84"/>
        <v>0</v>
      </c>
      <c r="BK64" s="32">
        <f t="shared" si="85"/>
        <v>0</v>
      </c>
      <c r="BM64" s="34">
        <f t="shared" si="25"/>
        <v>0</v>
      </c>
      <c r="BP64" s="34" t="str">
        <f t="shared" si="46"/>
        <v/>
      </c>
      <c r="BQ64" s="34" t="str">
        <f t="shared" si="47"/>
        <v/>
      </c>
      <c r="BR64" s="34" t="str">
        <f t="shared" si="48"/>
        <v/>
      </c>
      <c r="BS64" s="34" t="str">
        <f t="shared" si="49"/>
        <v/>
      </c>
      <c r="BT64" s="34" t="str">
        <f t="shared" si="50"/>
        <v/>
      </c>
      <c r="BU64" s="34" t="str">
        <f t="shared" si="51"/>
        <v/>
      </c>
      <c r="BV64" s="34" t="str">
        <f t="shared" si="52"/>
        <v/>
      </c>
      <c r="BW64" s="34" t="str">
        <f t="shared" si="53"/>
        <v/>
      </c>
      <c r="BX64" s="34" t="str">
        <f t="shared" si="54"/>
        <v/>
      </c>
      <c r="BY64" s="35" t="e">
        <f t="shared" si="55"/>
        <v>#DIV/0!</v>
      </c>
      <c r="BZ64" s="36">
        <f t="shared" si="23"/>
        <v>0</v>
      </c>
      <c r="CA64" s="36" t="e">
        <f t="shared" si="56"/>
        <v>#DIV/0!</v>
      </c>
    </row>
    <row r="65" spans="2:83" s="33" customFormat="1">
      <c r="B65" s="87"/>
      <c r="C65" s="95"/>
      <c r="D65" s="90"/>
      <c r="E65" s="96"/>
      <c r="F65" s="92"/>
      <c r="G65" s="90"/>
      <c r="H65" s="93"/>
      <c r="I65" s="94"/>
      <c r="J65" s="90"/>
      <c r="K65" s="90"/>
      <c r="L65" s="215"/>
      <c r="M65" s="215"/>
      <c r="N65" s="83"/>
      <c r="O65" s="83"/>
      <c r="P65" s="83"/>
      <c r="Q65" s="83"/>
      <c r="R65" s="84"/>
      <c r="S65" s="85"/>
      <c r="T65" s="100"/>
      <c r="U65" s="85"/>
      <c r="V65" s="85"/>
      <c r="W65" s="85"/>
      <c r="X65" s="85"/>
      <c r="Y65" s="85"/>
      <c r="Z65" s="85"/>
      <c r="AA65" s="97"/>
      <c r="AB65" s="87"/>
      <c r="AC65" s="88"/>
      <c r="AD65" s="89" t="e">
        <f t="shared" si="0"/>
        <v>#DIV/0!</v>
      </c>
      <c r="AE65" s="341"/>
      <c r="AF65" s="30">
        <f t="shared" si="75"/>
        <v>0</v>
      </c>
      <c r="AG65" s="29">
        <f t="shared" si="57"/>
        <v>0</v>
      </c>
      <c r="AH65" s="31">
        <f t="shared" si="58"/>
        <v>0</v>
      </c>
      <c r="AI65" s="31">
        <f t="shared" si="59"/>
        <v>0</v>
      </c>
      <c r="AJ65" s="31">
        <f t="shared" si="60"/>
        <v>0</v>
      </c>
      <c r="AK65" s="31">
        <f t="shared" si="61"/>
        <v>0</v>
      </c>
      <c r="AL65" s="31">
        <f t="shared" si="62"/>
        <v>0</v>
      </c>
      <c r="AM65" s="31">
        <f t="shared" si="63"/>
        <v>0</v>
      </c>
      <c r="AN65" s="31">
        <f t="shared" si="64"/>
        <v>0</v>
      </c>
      <c r="AO65" s="32">
        <f t="shared" si="65"/>
        <v>0</v>
      </c>
      <c r="AQ65" s="30">
        <f t="shared" si="76"/>
        <v>0</v>
      </c>
      <c r="AR65" s="30">
        <f t="shared" si="66"/>
        <v>0</v>
      </c>
      <c r="AS65" s="31">
        <f t="shared" si="67"/>
        <v>0</v>
      </c>
      <c r="AT65" s="31">
        <f t="shared" si="68"/>
        <v>0</v>
      </c>
      <c r="AU65" s="31">
        <f t="shared" si="69"/>
        <v>0</v>
      </c>
      <c r="AV65" s="31">
        <f t="shared" si="70"/>
        <v>0</v>
      </c>
      <c r="AW65" s="31">
        <f t="shared" si="71"/>
        <v>0</v>
      </c>
      <c r="AX65" s="31">
        <f t="shared" si="72"/>
        <v>0</v>
      </c>
      <c r="AY65" s="31">
        <f t="shared" si="73"/>
        <v>0</v>
      </c>
      <c r="AZ65" s="32">
        <f t="shared" si="74"/>
        <v>0</v>
      </c>
      <c r="BB65" s="30">
        <f t="shared" si="86"/>
        <v>0</v>
      </c>
      <c r="BC65" s="30">
        <f t="shared" si="77"/>
        <v>0</v>
      </c>
      <c r="BD65" s="31">
        <f t="shared" si="78"/>
        <v>0</v>
      </c>
      <c r="BE65" s="31">
        <f t="shared" si="79"/>
        <v>0</v>
      </c>
      <c r="BF65" s="31">
        <f t="shared" si="80"/>
        <v>0</v>
      </c>
      <c r="BG65" s="31">
        <f t="shared" si="81"/>
        <v>0</v>
      </c>
      <c r="BH65" s="31">
        <f t="shared" si="82"/>
        <v>0</v>
      </c>
      <c r="BI65" s="31">
        <f t="shared" si="83"/>
        <v>0</v>
      </c>
      <c r="BJ65" s="31">
        <f t="shared" si="84"/>
        <v>0</v>
      </c>
      <c r="BK65" s="32">
        <f t="shared" si="85"/>
        <v>0</v>
      </c>
      <c r="BM65" s="34">
        <f t="shared" si="25"/>
        <v>0</v>
      </c>
      <c r="BP65" s="34" t="str">
        <f t="shared" si="46"/>
        <v/>
      </c>
      <c r="BQ65" s="34" t="str">
        <f t="shared" si="47"/>
        <v/>
      </c>
      <c r="BR65" s="34" t="str">
        <f t="shared" si="48"/>
        <v/>
      </c>
      <c r="BS65" s="34" t="str">
        <f t="shared" si="49"/>
        <v/>
      </c>
      <c r="BT65" s="34" t="str">
        <f t="shared" si="50"/>
        <v/>
      </c>
      <c r="BU65" s="34" t="str">
        <f t="shared" si="51"/>
        <v/>
      </c>
      <c r="BV65" s="34" t="str">
        <f t="shared" si="52"/>
        <v/>
      </c>
      <c r="BW65" s="34" t="str">
        <f t="shared" si="53"/>
        <v/>
      </c>
      <c r="BX65" s="34" t="str">
        <f t="shared" si="54"/>
        <v/>
      </c>
      <c r="BY65" s="35" t="e">
        <f t="shared" si="55"/>
        <v>#DIV/0!</v>
      </c>
      <c r="BZ65" s="36">
        <f t="shared" si="23"/>
        <v>0</v>
      </c>
      <c r="CA65" s="36" t="e">
        <f t="shared" si="56"/>
        <v>#DIV/0!</v>
      </c>
    </row>
    <row r="66" spans="2:83" s="33" customFormat="1">
      <c r="B66" s="77"/>
      <c r="C66" s="79"/>
      <c r="D66" s="79"/>
      <c r="E66" s="80"/>
      <c r="F66" s="81"/>
      <c r="G66" s="79"/>
      <c r="H66" s="82"/>
      <c r="I66" s="83"/>
      <c r="J66" s="79"/>
      <c r="K66" s="79"/>
      <c r="L66" s="215"/>
      <c r="M66" s="215"/>
      <c r="N66" s="83"/>
      <c r="O66" s="83"/>
      <c r="P66" s="83"/>
      <c r="Q66" s="83"/>
      <c r="R66" s="84"/>
      <c r="S66" s="85"/>
      <c r="T66" s="101"/>
      <c r="U66" s="101"/>
      <c r="V66" s="101"/>
      <c r="W66" s="101"/>
      <c r="X66" s="101"/>
      <c r="Y66" s="101"/>
      <c r="Z66" s="85"/>
      <c r="AA66" s="97"/>
      <c r="AB66" s="87"/>
      <c r="AC66" s="88"/>
      <c r="AD66" s="89" t="e">
        <f t="shared" si="0"/>
        <v>#DIV/0!</v>
      </c>
      <c r="AE66" s="341"/>
      <c r="AF66" s="30">
        <f t="shared" si="75"/>
        <v>0</v>
      </c>
      <c r="AG66" s="29">
        <f t="shared" si="57"/>
        <v>0</v>
      </c>
      <c r="AH66" s="31">
        <f t="shared" si="58"/>
        <v>0</v>
      </c>
      <c r="AI66" s="31">
        <f t="shared" si="59"/>
        <v>0</v>
      </c>
      <c r="AJ66" s="31">
        <f t="shared" si="60"/>
        <v>0</v>
      </c>
      <c r="AK66" s="31">
        <f t="shared" si="61"/>
        <v>0</v>
      </c>
      <c r="AL66" s="31">
        <f t="shared" si="62"/>
        <v>0</v>
      </c>
      <c r="AM66" s="31">
        <f t="shared" si="63"/>
        <v>0</v>
      </c>
      <c r="AN66" s="31">
        <f t="shared" si="64"/>
        <v>0</v>
      </c>
      <c r="AO66" s="32">
        <f t="shared" si="65"/>
        <v>0</v>
      </c>
      <c r="AQ66" s="30">
        <f t="shared" si="76"/>
        <v>0</v>
      </c>
      <c r="AR66" s="30">
        <f t="shared" si="66"/>
        <v>0</v>
      </c>
      <c r="AS66" s="31">
        <f t="shared" si="67"/>
        <v>0</v>
      </c>
      <c r="AT66" s="31">
        <f t="shared" si="68"/>
        <v>0</v>
      </c>
      <c r="AU66" s="31">
        <f t="shared" si="69"/>
        <v>0</v>
      </c>
      <c r="AV66" s="31">
        <f t="shared" si="70"/>
        <v>0</v>
      </c>
      <c r="AW66" s="31">
        <f t="shared" si="71"/>
        <v>0</v>
      </c>
      <c r="AX66" s="31">
        <f t="shared" si="72"/>
        <v>0</v>
      </c>
      <c r="AY66" s="31">
        <f t="shared" si="73"/>
        <v>0</v>
      </c>
      <c r="AZ66" s="32">
        <f t="shared" si="74"/>
        <v>0</v>
      </c>
      <c r="BB66" s="30">
        <f t="shared" si="86"/>
        <v>0</v>
      </c>
      <c r="BC66" s="30">
        <f t="shared" si="77"/>
        <v>0</v>
      </c>
      <c r="BD66" s="31">
        <f t="shared" si="78"/>
        <v>0</v>
      </c>
      <c r="BE66" s="31">
        <f t="shared" si="79"/>
        <v>0</v>
      </c>
      <c r="BF66" s="31">
        <f t="shared" si="80"/>
        <v>0</v>
      </c>
      <c r="BG66" s="31">
        <f t="shared" si="81"/>
        <v>0</v>
      </c>
      <c r="BH66" s="31">
        <f t="shared" si="82"/>
        <v>0</v>
      </c>
      <c r="BI66" s="31">
        <f t="shared" si="83"/>
        <v>0</v>
      </c>
      <c r="BJ66" s="31">
        <f t="shared" si="84"/>
        <v>0</v>
      </c>
      <c r="BK66" s="32">
        <f t="shared" si="85"/>
        <v>0</v>
      </c>
      <c r="BM66" s="34">
        <f t="shared" si="25"/>
        <v>0</v>
      </c>
      <c r="BP66" s="34" t="str">
        <f t="shared" si="46"/>
        <v/>
      </c>
      <c r="BQ66" s="34" t="str">
        <f t="shared" si="47"/>
        <v/>
      </c>
      <c r="BR66" s="34" t="str">
        <f t="shared" si="48"/>
        <v/>
      </c>
      <c r="BS66" s="34" t="str">
        <f t="shared" si="49"/>
        <v/>
      </c>
      <c r="BT66" s="34" t="str">
        <f t="shared" si="50"/>
        <v/>
      </c>
      <c r="BU66" s="34" t="str">
        <f t="shared" si="51"/>
        <v/>
      </c>
      <c r="BV66" s="34" t="str">
        <f t="shared" si="52"/>
        <v/>
      </c>
      <c r="BW66" s="34" t="str">
        <f t="shared" si="53"/>
        <v/>
      </c>
      <c r="BX66" s="34" t="str">
        <f t="shared" si="54"/>
        <v/>
      </c>
      <c r="BY66" s="35" t="e">
        <f t="shared" si="55"/>
        <v>#DIV/0!</v>
      </c>
      <c r="BZ66" s="36">
        <f t="shared" si="23"/>
        <v>0</v>
      </c>
      <c r="CA66" s="36" t="e">
        <f t="shared" si="56"/>
        <v>#DIV/0!</v>
      </c>
    </row>
    <row r="67" spans="2:83" s="33" customFormat="1">
      <c r="B67" s="87"/>
      <c r="C67" s="90"/>
      <c r="D67" s="90"/>
      <c r="E67" s="91"/>
      <c r="F67" s="92"/>
      <c r="G67" s="90"/>
      <c r="H67" s="93"/>
      <c r="I67" s="94"/>
      <c r="J67" s="90"/>
      <c r="K67" s="90"/>
      <c r="L67" s="215"/>
      <c r="M67" s="215"/>
      <c r="N67" s="83"/>
      <c r="O67" s="83"/>
      <c r="P67" s="83"/>
      <c r="Q67" s="83"/>
      <c r="R67" s="84"/>
      <c r="S67" s="85"/>
      <c r="T67" s="85"/>
      <c r="U67" s="85"/>
      <c r="V67" s="85"/>
      <c r="W67" s="85"/>
      <c r="X67" s="85"/>
      <c r="Y67" s="85"/>
      <c r="Z67" s="85"/>
      <c r="AA67" s="97"/>
      <c r="AB67" s="87"/>
      <c r="AC67" s="88"/>
      <c r="AD67" s="89" t="e">
        <f t="shared" si="0"/>
        <v>#DIV/0!</v>
      </c>
      <c r="AE67" s="341"/>
      <c r="AF67" s="30">
        <f t="shared" si="75"/>
        <v>0</v>
      </c>
      <c r="AG67" s="29">
        <f t="shared" si="57"/>
        <v>0</v>
      </c>
      <c r="AH67" s="31">
        <f t="shared" si="58"/>
        <v>0</v>
      </c>
      <c r="AI67" s="31">
        <f t="shared" si="59"/>
        <v>0</v>
      </c>
      <c r="AJ67" s="31">
        <f t="shared" si="60"/>
        <v>0</v>
      </c>
      <c r="AK67" s="31">
        <f t="shared" si="61"/>
        <v>0</v>
      </c>
      <c r="AL67" s="31">
        <f t="shared" si="62"/>
        <v>0</v>
      </c>
      <c r="AM67" s="31">
        <f t="shared" si="63"/>
        <v>0</v>
      </c>
      <c r="AN67" s="31">
        <f t="shared" si="64"/>
        <v>0</v>
      </c>
      <c r="AO67" s="32">
        <f t="shared" si="65"/>
        <v>0</v>
      </c>
      <c r="AQ67" s="30">
        <f t="shared" si="76"/>
        <v>0</v>
      </c>
      <c r="AR67" s="30">
        <f t="shared" si="66"/>
        <v>0</v>
      </c>
      <c r="AS67" s="31">
        <f t="shared" si="67"/>
        <v>0</v>
      </c>
      <c r="AT67" s="31">
        <f t="shared" si="68"/>
        <v>0</v>
      </c>
      <c r="AU67" s="31">
        <f t="shared" si="69"/>
        <v>0</v>
      </c>
      <c r="AV67" s="31">
        <f t="shared" si="70"/>
        <v>0</v>
      </c>
      <c r="AW67" s="31">
        <f t="shared" si="71"/>
        <v>0</v>
      </c>
      <c r="AX67" s="31">
        <f t="shared" si="72"/>
        <v>0</v>
      </c>
      <c r="AY67" s="31">
        <f t="shared" si="73"/>
        <v>0</v>
      </c>
      <c r="AZ67" s="32">
        <f t="shared" si="74"/>
        <v>0</v>
      </c>
      <c r="BB67" s="30">
        <f t="shared" si="86"/>
        <v>0</v>
      </c>
      <c r="BC67" s="30">
        <f t="shared" si="77"/>
        <v>0</v>
      </c>
      <c r="BD67" s="31">
        <f t="shared" si="78"/>
        <v>0</v>
      </c>
      <c r="BE67" s="31">
        <f t="shared" si="79"/>
        <v>0</v>
      </c>
      <c r="BF67" s="31">
        <f t="shared" si="80"/>
        <v>0</v>
      </c>
      <c r="BG67" s="31">
        <f t="shared" si="81"/>
        <v>0</v>
      </c>
      <c r="BH67" s="31">
        <f t="shared" si="82"/>
        <v>0</v>
      </c>
      <c r="BI67" s="31">
        <f t="shared" si="83"/>
        <v>0</v>
      </c>
      <c r="BJ67" s="31">
        <f t="shared" si="84"/>
        <v>0</v>
      </c>
      <c r="BK67" s="32">
        <f t="shared" si="85"/>
        <v>0</v>
      </c>
      <c r="BM67" s="34">
        <f t="shared" si="25"/>
        <v>0</v>
      </c>
      <c r="BP67" s="34" t="str">
        <f t="shared" si="46"/>
        <v/>
      </c>
      <c r="BQ67" s="34" t="str">
        <f t="shared" si="47"/>
        <v/>
      </c>
      <c r="BR67" s="34" t="str">
        <f t="shared" si="48"/>
        <v/>
      </c>
      <c r="BS67" s="34" t="str">
        <f t="shared" si="49"/>
        <v/>
      </c>
      <c r="BT67" s="34" t="str">
        <f t="shared" si="50"/>
        <v/>
      </c>
      <c r="BU67" s="34" t="str">
        <f t="shared" si="51"/>
        <v/>
      </c>
      <c r="BV67" s="34" t="str">
        <f t="shared" si="52"/>
        <v/>
      </c>
      <c r="BW67" s="34" t="str">
        <f t="shared" si="53"/>
        <v/>
      </c>
      <c r="BX67" s="34" t="str">
        <f t="shared" si="54"/>
        <v/>
      </c>
      <c r="BY67" s="35" t="e">
        <f t="shared" si="55"/>
        <v>#DIV/0!</v>
      </c>
      <c r="BZ67" s="36">
        <f t="shared" si="23"/>
        <v>0</v>
      </c>
      <c r="CA67" s="36" t="e">
        <f t="shared" si="56"/>
        <v>#DIV/0!</v>
      </c>
    </row>
    <row r="68" spans="2:83" s="33" customFormat="1">
      <c r="B68" s="77"/>
      <c r="C68" s="79"/>
      <c r="D68" s="79"/>
      <c r="E68" s="80"/>
      <c r="F68" s="81"/>
      <c r="G68" s="79"/>
      <c r="H68" s="82"/>
      <c r="I68" s="83"/>
      <c r="J68" s="79"/>
      <c r="K68" s="79"/>
      <c r="L68" s="215"/>
      <c r="M68" s="215"/>
      <c r="N68" s="83"/>
      <c r="O68" s="83"/>
      <c r="P68" s="83"/>
      <c r="Q68" s="83"/>
      <c r="R68" s="84"/>
      <c r="S68" s="85"/>
      <c r="T68" s="85"/>
      <c r="U68" s="85"/>
      <c r="V68" s="85"/>
      <c r="W68" s="85"/>
      <c r="X68" s="85"/>
      <c r="Y68" s="85"/>
      <c r="Z68" s="85"/>
      <c r="AA68" s="97"/>
      <c r="AB68" s="87"/>
      <c r="AC68" s="88"/>
      <c r="AD68" s="89" t="e">
        <f t="shared" si="0"/>
        <v>#DIV/0!</v>
      </c>
      <c r="AE68" s="341"/>
      <c r="AF68" s="30">
        <f t="shared" si="75"/>
        <v>0</v>
      </c>
      <c r="AG68" s="29">
        <f t="shared" si="57"/>
        <v>0</v>
      </c>
      <c r="AH68" s="31">
        <f t="shared" si="58"/>
        <v>0</v>
      </c>
      <c r="AI68" s="31">
        <f t="shared" si="59"/>
        <v>0</v>
      </c>
      <c r="AJ68" s="31">
        <f t="shared" si="60"/>
        <v>0</v>
      </c>
      <c r="AK68" s="31">
        <f t="shared" si="61"/>
        <v>0</v>
      </c>
      <c r="AL68" s="31">
        <f t="shared" si="62"/>
        <v>0</v>
      </c>
      <c r="AM68" s="31">
        <f t="shared" si="63"/>
        <v>0</v>
      </c>
      <c r="AN68" s="31">
        <f t="shared" si="64"/>
        <v>0</v>
      </c>
      <c r="AO68" s="32">
        <f t="shared" si="65"/>
        <v>0</v>
      </c>
      <c r="AQ68" s="30">
        <f t="shared" si="76"/>
        <v>0</v>
      </c>
      <c r="AR68" s="30">
        <f t="shared" si="66"/>
        <v>0</v>
      </c>
      <c r="AS68" s="31">
        <f t="shared" si="67"/>
        <v>0</v>
      </c>
      <c r="AT68" s="31">
        <f t="shared" si="68"/>
        <v>0</v>
      </c>
      <c r="AU68" s="31">
        <f t="shared" si="69"/>
        <v>0</v>
      </c>
      <c r="AV68" s="31">
        <f t="shared" si="70"/>
        <v>0</v>
      </c>
      <c r="AW68" s="31">
        <f t="shared" si="71"/>
        <v>0</v>
      </c>
      <c r="AX68" s="31">
        <f t="shared" si="72"/>
        <v>0</v>
      </c>
      <c r="AY68" s="31">
        <f t="shared" si="73"/>
        <v>0</v>
      </c>
      <c r="AZ68" s="32">
        <f t="shared" si="74"/>
        <v>0</v>
      </c>
      <c r="BB68" s="30">
        <f t="shared" si="86"/>
        <v>0</v>
      </c>
      <c r="BC68" s="30">
        <f t="shared" si="77"/>
        <v>0</v>
      </c>
      <c r="BD68" s="31">
        <f t="shared" si="78"/>
        <v>0</v>
      </c>
      <c r="BE68" s="31">
        <f t="shared" si="79"/>
        <v>0</v>
      </c>
      <c r="BF68" s="31">
        <f t="shared" si="80"/>
        <v>0</v>
      </c>
      <c r="BG68" s="31">
        <f t="shared" si="81"/>
        <v>0</v>
      </c>
      <c r="BH68" s="31">
        <f t="shared" si="82"/>
        <v>0</v>
      </c>
      <c r="BI68" s="31">
        <f t="shared" si="83"/>
        <v>0</v>
      </c>
      <c r="BJ68" s="31">
        <f t="shared" si="84"/>
        <v>0</v>
      </c>
      <c r="BK68" s="32">
        <f t="shared" si="85"/>
        <v>0</v>
      </c>
      <c r="BM68" s="34">
        <f t="shared" si="25"/>
        <v>0</v>
      </c>
      <c r="BP68" s="34" t="str">
        <f t="shared" si="46"/>
        <v/>
      </c>
      <c r="BQ68" s="34" t="str">
        <f t="shared" si="47"/>
        <v/>
      </c>
      <c r="BR68" s="34" t="str">
        <f t="shared" si="48"/>
        <v/>
      </c>
      <c r="BS68" s="34" t="str">
        <f t="shared" si="49"/>
        <v/>
      </c>
      <c r="BT68" s="34" t="str">
        <f t="shared" si="50"/>
        <v/>
      </c>
      <c r="BU68" s="34" t="str">
        <f t="shared" si="51"/>
        <v/>
      </c>
      <c r="BV68" s="34" t="str">
        <f t="shared" si="52"/>
        <v/>
      </c>
      <c r="BW68" s="34" t="str">
        <f t="shared" si="53"/>
        <v/>
      </c>
      <c r="BX68" s="34" t="str">
        <f t="shared" si="54"/>
        <v/>
      </c>
      <c r="BY68" s="35" t="e">
        <f t="shared" si="55"/>
        <v>#DIV/0!</v>
      </c>
      <c r="BZ68" s="36">
        <f t="shared" si="23"/>
        <v>0</v>
      </c>
      <c r="CA68" s="36" t="e">
        <f t="shared" si="56"/>
        <v>#DIV/0!</v>
      </c>
    </row>
    <row r="69" spans="2:83" s="38" customFormat="1">
      <c r="B69" s="87"/>
      <c r="C69" s="95"/>
      <c r="D69" s="90"/>
      <c r="E69" s="96"/>
      <c r="F69" s="92"/>
      <c r="G69" s="90"/>
      <c r="H69" s="93"/>
      <c r="I69" s="94"/>
      <c r="J69" s="90"/>
      <c r="K69" s="90"/>
      <c r="L69" s="215"/>
      <c r="M69" s="215"/>
      <c r="N69" s="83"/>
      <c r="O69" s="83"/>
      <c r="P69" s="83"/>
      <c r="Q69" s="83"/>
      <c r="R69" s="84"/>
      <c r="S69" s="85"/>
      <c r="T69" s="85"/>
      <c r="U69" s="85"/>
      <c r="V69" s="85"/>
      <c r="W69" s="85"/>
      <c r="X69" s="85"/>
      <c r="Y69" s="85"/>
      <c r="Z69" s="85"/>
      <c r="AA69" s="97"/>
      <c r="AB69" s="87"/>
      <c r="AC69" s="88"/>
      <c r="AD69" s="89" t="e">
        <f>+BZ69+CA69</f>
        <v>#DIV/0!</v>
      </c>
      <c r="AE69" s="341"/>
      <c r="AF69" s="30">
        <f t="shared" si="75"/>
        <v>0</v>
      </c>
      <c r="AG69" s="29">
        <f t="shared" si="57"/>
        <v>0</v>
      </c>
      <c r="AH69" s="31">
        <f t="shared" si="58"/>
        <v>0</v>
      </c>
      <c r="AI69" s="31">
        <f t="shared" si="59"/>
        <v>0</v>
      </c>
      <c r="AJ69" s="31">
        <f t="shared" si="60"/>
        <v>0</v>
      </c>
      <c r="AK69" s="31">
        <f t="shared" si="61"/>
        <v>0</v>
      </c>
      <c r="AL69" s="31">
        <f t="shared" si="62"/>
        <v>0</v>
      </c>
      <c r="AM69" s="31">
        <f t="shared" si="63"/>
        <v>0</v>
      </c>
      <c r="AN69" s="31">
        <f t="shared" si="64"/>
        <v>0</v>
      </c>
      <c r="AO69" s="32">
        <f t="shared" si="65"/>
        <v>0</v>
      </c>
      <c r="AP69" s="33"/>
      <c r="AQ69" s="30">
        <f t="shared" si="76"/>
        <v>0</v>
      </c>
      <c r="AR69" s="30">
        <f t="shared" si="66"/>
        <v>0</v>
      </c>
      <c r="AS69" s="31">
        <f t="shared" si="67"/>
        <v>0</v>
      </c>
      <c r="AT69" s="31">
        <f t="shared" si="68"/>
        <v>0</v>
      </c>
      <c r="AU69" s="31">
        <f t="shared" si="69"/>
        <v>0</v>
      </c>
      <c r="AV69" s="31">
        <f t="shared" si="70"/>
        <v>0</v>
      </c>
      <c r="AW69" s="31">
        <f t="shared" si="71"/>
        <v>0</v>
      </c>
      <c r="AX69" s="31">
        <f t="shared" si="72"/>
        <v>0</v>
      </c>
      <c r="AY69" s="31">
        <f t="shared" si="73"/>
        <v>0</v>
      </c>
      <c r="AZ69" s="32">
        <f t="shared" si="74"/>
        <v>0</v>
      </c>
      <c r="BA69" s="33"/>
      <c r="BB69" s="30">
        <f t="shared" si="86"/>
        <v>0</v>
      </c>
      <c r="BC69" s="30">
        <f t="shared" si="77"/>
        <v>0</v>
      </c>
      <c r="BD69" s="31">
        <f t="shared" si="78"/>
        <v>0</v>
      </c>
      <c r="BE69" s="31">
        <f t="shared" si="79"/>
        <v>0</v>
      </c>
      <c r="BF69" s="31">
        <f t="shared" si="80"/>
        <v>0</v>
      </c>
      <c r="BG69" s="31">
        <f t="shared" si="81"/>
        <v>0</v>
      </c>
      <c r="BH69" s="31">
        <f t="shared" si="82"/>
        <v>0</v>
      </c>
      <c r="BI69" s="31">
        <f t="shared" si="83"/>
        <v>0</v>
      </c>
      <c r="BJ69" s="31">
        <f t="shared" si="84"/>
        <v>0</v>
      </c>
      <c r="BK69" s="32">
        <f t="shared" si="85"/>
        <v>0</v>
      </c>
      <c r="BL69" s="33"/>
      <c r="BM69" s="34">
        <f t="shared" si="25"/>
        <v>0</v>
      </c>
      <c r="BN69" s="33"/>
      <c r="BO69" s="33"/>
      <c r="BP69" s="34" t="str">
        <f t="shared" si="46"/>
        <v/>
      </c>
      <c r="BQ69" s="34" t="str">
        <f t="shared" si="47"/>
        <v/>
      </c>
      <c r="BR69" s="34" t="str">
        <f t="shared" si="48"/>
        <v/>
      </c>
      <c r="BS69" s="34" t="str">
        <f t="shared" si="49"/>
        <v/>
      </c>
      <c r="BT69" s="34" t="str">
        <f t="shared" si="50"/>
        <v/>
      </c>
      <c r="BU69" s="34" t="str">
        <f t="shared" si="51"/>
        <v/>
      </c>
      <c r="BV69" s="34" t="str">
        <f t="shared" si="52"/>
        <v/>
      </c>
      <c r="BW69" s="34" t="str">
        <f t="shared" si="53"/>
        <v/>
      </c>
      <c r="BX69" s="34" t="str">
        <f t="shared" si="54"/>
        <v/>
      </c>
      <c r="BY69" s="35" t="e">
        <f t="shared" si="55"/>
        <v>#DIV/0!</v>
      </c>
      <c r="BZ69" s="36">
        <f>(SUM(BP69:BX69))/10</f>
        <v>0</v>
      </c>
      <c r="CA69" s="36" t="e">
        <f>(IF((AC69/AB69)&lt;1.00001,(AC69/AB69)," "))/10</f>
        <v>#DIV/0!</v>
      </c>
      <c r="CB69" s="33"/>
      <c r="CC69" s="33"/>
      <c r="CD69" s="33"/>
      <c r="CE69" s="33"/>
    </row>
    <row r="70" spans="2:83" ht="15" customHeight="1" thickBot="1">
      <c r="B70" s="102"/>
      <c r="C70" s="103"/>
      <c r="D70" s="103"/>
      <c r="E70" s="104"/>
      <c r="F70" s="105"/>
      <c r="G70" s="103"/>
      <c r="H70" s="106"/>
      <c r="I70" s="107"/>
      <c r="J70" s="103"/>
      <c r="K70" s="103"/>
      <c r="L70" s="216"/>
      <c r="M70" s="216"/>
      <c r="N70" s="107"/>
      <c r="O70" s="107"/>
      <c r="P70" s="107"/>
      <c r="Q70" s="107"/>
      <c r="R70" s="108"/>
      <c r="S70" s="109"/>
      <c r="T70" s="109"/>
      <c r="U70" s="109"/>
      <c r="V70" s="109"/>
      <c r="W70" s="109"/>
      <c r="X70" s="109"/>
      <c r="Y70" s="109"/>
      <c r="Z70" s="110"/>
      <c r="AA70" s="111"/>
      <c r="AB70" s="112"/>
      <c r="AC70" s="113"/>
      <c r="AD70" s="114"/>
      <c r="AE70" s="342"/>
      <c r="AF70" s="22">
        <f t="shared" si="75"/>
        <v>0</v>
      </c>
      <c r="AG70" s="21">
        <f t="shared" si="57"/>
        <v>0</v>
      </c>
      <c r="AH70" s="23">
        <f t="shared" si="58"/>
        <v>0</v>
      </c>
      <c r="AI70" s="23">
        <f t="shared" si="59"/>
        <v>0</v>
      </c>
      <c r="AJ70" s="23">
        <f t="shared" si="60"/>
        <v>0</v>
      </c>
      <c r="AK70" s="23">
        <f t="shared" si="61"/>
        <v>0</v>
      </c>
      <c r="AL70" s="23">
        <f t="shared" si="62"/>
        <v>0</v>
      </c>
      <c r="AM70" s="23">
        <f t="shared" si="63"/>
        <v>0</v>
      </c>
      <c r="AN70" s="23">
        <f t="shared" si="64"/>
        <v>0</v>
      </c>
      <c r="AO70" s="24">
        <f t="shared" si="65"/>
        <v>0</v>
      </c>
      <c r="AP70" s="25"/>
      <c r="AQ70" s="22">
        <f t="shared" si="76"/>
        <v>0</v>
      </c>
      <c r="AR70" s="22">
        <f t="shared" si="66"/>
        <v>0</v>
      </c>
      <c r="AS70" s="23">
        <f t="shared" si="67"/>
        <v>0</v>
      </c>
      <c r="AT70" s="23">
        <f t="shared" si="68"/>
        <v>0</v>
      </c>
      <c r="AU70" s="23">
        <f t="shared" si="69"/>
        <v>0</v>
      </c>
      <c r="AV70" s="23">
        <f t="shared" si="70"/>
        <v>0</v>
      </c>
      <c r="AW70" s="23">
        <f t="shared" si="71"/>
        <v>0</v>
      </c>
      <c r="AX70" s="23">
        <f t="shared" si="72"/>
        <v>0</v>
      </c>
      <c r="AY70" s="23">
        <f t="shared" si="73"/>
        <v>0</v>
      </c>
      <c r="AZ70" s="24">
        <f t="shared" si="74"/>
        <v>0</v>
      </c>
      <c r="BA70" s="25"/>
      <c r="BB70" s="22">
        <f t="shared" si="86"/>
        <v>0</v>
      </c>
      <c r="BC70" s="22">
        <f t="shared" si="77"/>
        <v>0</v>
      </c>
      <c r="BD70" s="23">
        <f t="shared" si="78"/>
        <v>0</v>
      </c>
      <c r="BE70" s="23">
        <f t="shared" si="79"/>
        <v>0</v>
      </c>
      <c r="BF70" s="23">
        <f t="shared" si="80"/>
        <v>0</v>
      </c>
      <c r="BG70" s="23">
        <f t="shared" si="81"/>
        <v>0</v>
      </c>
      <c r="BH70" s="23">
        <f t="shared" si="82"/>
        <v>0</v>
      </c>
      <c r="BI70" s="23">
        <f t="shared" si="83"/>
        <v>0</v>
      </c>
      <c r="BJ70" s="23">
        <f t="shared" si="84"/>
        <v>0</v>
      </c>
      <c r="BK70" s="24">
        <f t="shared" si="85"/>
        <v>0</v>
      </c>
      <c r="BL70" s="25"/>
      <c r="BM70" s="39">
        <f>IF(R70="N",1,0)</f>
        <v>0</v>
      </c>
      <c r="BN70" s="25"/>
      <c r="BO70" s="25"/>
      <c r="BP70" s="39" t="str">
        <f t="shared" si="46"/>
        <v/>
      </c>
      <c r="BQ70" s="39" t="str">
        <f t="shared" si="47"/>
        <v/>
      </c>
      <c r="BR70" s="39" t="str">
        <f t="shared" si="48"/>
        <v/>
      </c>
      <c r="BS70" s="39" t="str">
        <f t="shared" si="49"/>
        <v/>
      </c>
      <c r="BT70" s="39" t="str">
        <f t="shared" si="50"/>
        <v/>
      </c>
      <c r="BU70" s="39" t="str">
        <f t="shared" si="51"/>
        <v/>
      </c>
      <c r="BV70" s="39" t="str">
        <f t="shared" si="52"/>
        <v/>
      </c>
      <c r="BW70" s="39" t="str">
        <f t="shared" si="53"/>
        <v/>
      </c>
      <c r="BX70" s="39" t="str">
        <f t="shared" si="54"/>
        <v/>
      </c>
      <c r="BY70" s="40" t="e">
        <f t="shared" si="55"/>
        <v>#DIV/0!</v>
      </c>
      <c r="BZ70" s="41">
        <f>(SUM(BP70:BX70))/10</f>
        <v>0</v>
      </c>
      <c r="CA70" s="41" t="e">
        <f>(IF((AC70/AB70)&lt;1.00001,(AC70/AB70)," "))/10</f>
        <v>#DIV/0!</v>
      </c>
      <c r="CB70" s="25"/>
      <c r="CC70" s="25"/>
      <c r="CD70" s="25"/>
      <c r="CE70" s="25"/>
    </row>
    <row r="71" spans="2:83" ht="19.5" thickTop="1" thickBot="1">
      <c r="B71" s="597" t="s">
        <v>376</v>
      </c>
      <c r="C71" s="598"/>
      <c r="D71" s="598"/>
      <c r="E71" s="598"/>
      <c r="F71" s="598"/>
      <c r="G71" s="598"/>
      <c r="H71" s="598"/>
      <c r="I71" s="598"/>
      <c r="J71" s="598"/>
      <c r="K71" s="598"/>
      <c r="L71" s="598"/>
      <c r="M71" s="598"/>
      <c r="N71" s="598"/>
      <c r="O71" s="598"/>
      <c r="P71" s="598"/>
      <c r="Q71" s="598"/>
      <c r="R71" s="357">
        <f t="shared" ref="R71:AA71" si="87">AF71</f>
        <v>0</v>
      </c>
      <c r="S71" s="357">
        <f t="shared" si="87"/>
        <v>0</v>
      </c>
      <c r="T71" s="358">
        <f t="shared" si="87"/>
        <v>0</v>
      </c>
      <c r="U71" s="358">
        <f t="shared" si="87"/>
        <v>0</v>
      </c>
      <c r="V71" s="358">
        <f t="shared" si="87"/>
        <v>0</v>
      </c>
      <c r="W71" s="358">
        <f t="shared" si="87"/>
        <v>0</v>
      </c>
      <c r="X71" s="358">
        <f t="shared" si="87"/>
        <v>0</v>
      </c>
      <c r="Y71" s="358">
        <f t="shared" si="87"/>
        <v>0</v>
      </c>
      <c r="Z71" s="358">
        <f t="shared" si="87"/>
        <v>0</v>
      </c>
      <c r="AA71" s="358">
        <f t="shared" si="87"/>
        <v>0</v>
      </c>
      <c r="AB71" s="358">
        <f>SUM(AB5:AB69)</f>
        <v>0</v>
      </c>
      <c r="AC71" s="359">
        <f>SUM(AC5:AC69)</f>
        <v>0</v>
      </c>
      <c r="AD71" s="42"/>
      <c r="AE71" s="37"/>
      <c r="AF71" s="43">
        <f t="shared" ref="AF71:AO71" si="88">SUM(AF5:AF69)</f>
        <v>0</v>
      </c>
      <c r="AG71" s="343">
        <f t="shared" si="88"/>
        <v>0</v>
      </c>
      <c r="AH71" s="44">
        <f t="shared" si="88"/>
        <v>0</v>
      </c>
      <c r="AI71" s="44">
        <f t="shared" si="88"/>
        <v>0</v>
      </c>
      <c r="AJ71" s="44">
        <f t="shared" si="88"/>
        <v>0</v>
      </c>
      <c r="AK71" s="44">
        <f t="shared" si="88"/>
        <v>0</v>
      </c>
      <c r="AL71" s="44">
        <f t="shared" si="88"/>
        <v>0</v>
      </c>
      <c r="AM71" s="44">
        <f t="shared" si="88"/>
        <v>0</v>
      </c>
      <c r="AN71" s="44">
        <f t="shared" si="88"/>
        <v>0</v>
      </c>
      <c r="AO71" s="45">
        <f t="shared" si="88"/>
        <v>0</v>
      </c>
      <c r="AQ71" s="43">
        <f t="shared" ref="AQ71:AZ71" si="89">SUM(AQ5:AQ69)</f>
        <v>0</v>
      </c>
      <c r="AR71" s="43">
        <f t="shared" si="89"/>
        <v>0</v>
      </c>
      <c r="AS71" s="44">
        <f t="shared" si="89"/>
        <v>0</v>
      </c>
      <c r="AT71" s="44">
        <f t="shared" si="89"/>
        <v>0</v>
      </c>
      <c r="AU71" s="44">
        <f t="shared" si="89"/>
        <v>0</v>
      </c>
      <c r="AV71" s="44">
        <f t="shared" si="89"/>
        <v>0</v>
      </c>
      <c r="AW71" s="44">
        <f t="shared" si="89"/>
        <v>0</v>
      </c>
      <c r="AX71" s="44">
        <f t="shared" si="89"/>
        <v>0</v>
      </c>
      <c r="AY71" s="44">
        <f t="shared" si="89"/>
        <v>0</v>
      </c>
      <c r="AZ71" s="45">
        <f t="shared" si="89"/>
        <v>0</v>
      </c>
      <c r="BB71" s="43">
        <f t="shared" ref="BB71:BK71" si="90">SUM(BB5:BB69)</f>
        <v>0</v>
      </c>
      <c r="BC71" s="43">
        <f t="shared" si="90"/>
        <v>0</v>
      </c>
      <c r="BD71" s="44">
        <f t="shared" si="90"/>
        <v>0</v>
      </c>
      <c r="BE71" s="44">
        <f t="shared" si="90"/>
        <v>0</v>
      </c>
      <c r="BF71" s="44">
        <f t="shared" si="90"/>
        <v>0</v>
      </c>
      <c r="BG71" s="44">
        <f t="shared" si="90"/>
        <v>0</v>
      </c>
      <c r="BH71" s="44">
        <f t="shared" si="90"/>
        <v>0</v>
      </c>
      <c r="BI71" s="44">
        <f t="shared" si="90"/>
        <v>0</v>
      </c>
      <c r="BJ71" s="44">
        <f t="shared" si="90"/>
        <v>0</v>
      </c>
      <c r="BK71" s="45">
        <f t="shared" si="90"/>
        <v>0</v>
      </c>
      <c r="BM71" s="349">
        <f>SUM(BM5:BM70)</f>
        <v>0</v>
      </c>
      <c r="CA71" s="18" t="e">
        <f>(IF((AC71/AB71)&lt;1.00001,(AC71/AB71)," "))/10</f>
        <v>#DIV/0!</v>
      </c>
    </row>
    <row r="72" spans="2:83" ht="18.75" thickBot="1">
      <c r="B72" s="599" t="s">
        <v>382</v>
      </c>
      <c r="C72" s="600"/>
      <c r="D72" s="600"/>
      <c r="E72" s="600"/>
      <c r="F72" s="600"/>
      <c r="G72" s="600"/>
      <c r="H72" s="600"/>
      <c r="I72" s="600"/>
      <c r="J72" s="600"/>
      <c r="K72" s="600"/>
      <c r="L72" s="600"/>
      <c r="M72" s="600"/>
      <c r="N72" s="600"/>
      <c r="O72" s="600"/>
      <c r="P72" s="600"/>
      <c r="Q72" s="600"/>
      <c r="R72" s="360">
        <f t="shared" ref="R72:AA72" si="91">+R71/(COUNT($B5:$B69))</f>
        <v>0</v>
      </c>
      <c r="S72" s="360">
        <f t="shared" si="91"/>
        <v>0</v>
      </c>
      <c r="T72" s="360">
        <f t="shared" si="91"/>
        <v>0</v>
      </c>
      <c r="U72" s="360">
        <f t="shared" si="91"/>
        <v>0</v>
      </c>
      <c r="V72" s="360">
        <f t="shared" si="91"/>
        <v>0</v>
      </c>
      <c r="W72" s="360">
        <f t="shared" si="91"/>
        <v>0</v>
      </c>
      <c r="X72" s="360">
        <f t="shared" si="91"/>
        <v>0</v>
      </c>
      <c r="Y72" s="360">
        <f t="shared" si="91"/>
        <v>0</v>
      </c>
      <c r="Z72" s="360">
        <f t="shared" si="91"/>
        <v>0</v>
      </c>
      <c r="AA72" s="360">
        <f t="shared" si="91"/>
        <v>0</v>
      </c>
      <c r="AB72" s="587" t="e">
        <f>+AC71/AB71</f>
        <v>#DIV/0!</v>
      </c>
      <c r="AC72" s="588"/>
      <c r="AF72" s="46">
        <f t="shared" ref="AF72:AO72" si="92">+AF71/(COUNT($B5:$B69))</f>
        <v>0</v>
      </c>
      <c r="AG72" s="344">
        <f t="shared" si="92"/>
        <v>0</v>
      </c>
      <c r="AH72" s="46">
        <f t="shared" si="92"/>
        <v>0</v>
      </c>
      <c r="AI72" s="46">
        <f t="shared" si="92"/>
        <v>0</v>
      </c>
      <c r="AJ72" s="46">
        <f t="shared" si="92"/>
        <v>0</v>
      </c>
      <c r="AK72" s="46">
        <f t="shared" si="92"/>
        <v>0</v>
      </c>
      <c r="AL72" s="46">
        <f t="shared" si="92"/>
        <v>0</v>
      </c>
      <c r="AM72" s="46">
        <f t="shared" si="92"/>
        <v>0</v>
      </c>
      <c r="AN72" s="46">
        <f t="shared" si="92"/>
        <v>0</v>
      </c>
      <c r="AO72" s="46">
        <f t="shared" si="92"/>
        <v>0</v>
      </c>
      <c r="AQ72" s="46">
        <f t="shared" ref="AQ72:AZ72" si="93">+AQ71/(COUNT($B5:$B69))</f>
        <v>0</v>
      </c>
      <c r="AR72" s="46">
        <f t="shared" si="93"/>
        <v>0</v>
      </c>
      <c r="AS72" s="46">
        <f t="shared" si="93"/>
        <v>0</v>
      </c>
      <c r="AT72" s="46">
        <f t="shared" si="93"/>
        <v>0</v>
      </c>
      <c r="AU72" s="46">
        <f t="shared" si="93"/>
        <v>0</v>
      </c>
      <c r="AV72" s="46">
        <f t="shared" si="93"/>
        <v>0</v>
      </c>
      <c r="AW72" s="46">
        <f t="shared" si="93"/>
        <v>0</v>
      </c>
      <c r="AX72" s="46">
        <f t="shared" si="93"/>
        <v>0</v>
      </c>
      <c r="AY72" s="46">
        <f t="shared" si="93"/>
        <v>0</v>
      </c>
      <c r="AZ72" s="46">
        <f t="shared" si="93"/>
        <v>0</v>
      </c>
      <c r="BB72" s="46">
        <f t="shared" ref="BB72:BK72" si="94">+BB71/(COUNT($B5:$B69))</f>
        <v>0</v>
      </c>
      <c r="BC72" s="46">
        <f t="shared" si="94"/>
        <v>0</v>
      </c>
      <c r="BD72" s="46">
        <f t="shared" si="94"/>
        <v>0</v>
      </c>
      <c r="BE72" s="46">
        <f t="shared" si="94"/>
        <v>0</v>
      </c>
      <c r="BF72" s="46">
        <f t="shared" si="94"/>
        <v>0</v>
      </c>
      <c r="BG72" s="46">
        <f t="shared" si="94"/>
        <v>0</v>
      </c>
      <c r="BH72" s="46">
        <f t="shared" si="94"/>
        <v>0</v>
      </c>
      <c r="BI72" s="46">
        <f t="shared" si="94"/>
        <v>0</v>
      </c>
      <c r="BJ72" s="46">
        <f t="shared" si="94"/>
        <v>0</v>
      </c>
      <c r="BK72" s="46">
        <f t="shared" si="94"/>
        <v>0</v>
      </c>
      <c r="BM72" s="351">
        <f>+BM71/(COUNT(B5:B69))</f>
        <v>0</v>
      </c>
      <c r="BN72" s="350" t="s">
        <v>21</v>
      </c>
    </row>
    <row r="73" spans="2:83" ht="18">
      <c r="B73" s="599" t="s">
        <v>374</v>
      </c>
      <c r="C73" s="600"/>
      <c r="D73" s="600"/>
      <c r="E73" s="600"/>
      <c r="F73" s="600"/>
      <c r="G73" s="600"/>
      <c r="H73" s="600"/>
      <c r="I73" s="600"/>
      <c r="J73" s="600"/>
      <c r="K73" s="600"/>
      <c r="L73" s="600"/>
      <c r="M73" s="600"/>
      <c r="N73" s="600"/>
      <c r="O73" s="600"/>
      <c r="P73" s="600"/>
      <c r="Q73" s="600"/>
      <c r="R73" s="361">
        <f t="shared" ref="R73:AA73" si="95">AQ72</f>
        <v>0</v>
      </c>
      <c r="S73" s="361">
        <f t="shared" si="95"/>
        <v>0</v>
      </c>
      <c r="T73" s="361">
        <f t="shared" si="95"/>
        <v>0</v>
      </c>
      <c r="U73" s="361">
        <f t="shared" si="95"/>
        <v>0</v>
      </c>
      <c r="V73" s="361">
        <f t="shared" si="95"/>
        <v>0</v>
      </c>
      <c r="W73" s="361">
        <f t="shared" si="95"/>
        <v>0</v>
      </c>
      <c r="X73" s="361">
        <f t="shared" si="95"/>
        <v>0</v>
      </c>
      <c r="Y73" s="361">
        <f t="shared" si="95"/>
        <v>0</v>
      </c>
      <c r="Z73" s="361">
        <f t="shared" si="95"/>
        <v>0</v>
      </c>
      <c r="AA73" s="361">
        <f t="shared" si="95"/>
        <v>0</v>
      </c>
      <c r="AB73" s="587"/>
      <c r="AC73" s="588"/>
    </row>
    <row r="74" spans="2:83" ht="18">
      <c r="B74" s="599" t="s">
        <v>373</v>
      </c>
      <c r="C74" s="600"/>
      <c r="D74" s="600"/>
      <c r="E74" s="600"/>
      <c r="F74" s="600"/>
      <c r="G74" s="600"/>
      <c r="H74" s="600"/>
      <c r="I74" s="600"/>
      <c r="J74" s="600"/>
      <c r="K74" s="600"/>
      <c r="L74" s="600"/>
      <c r="M74" s="600"/>
      <c r="N74" s="600"/>
      <c r="O74" s="600"/>
      <c r="P74" s="600"/>
      <c r="Q74" s="600"/>
      <c r="R74" s="360">
        <f t="shared" ref="R74:AA74" si="96">BB72</f>
        <v>0</v>
      </c>
      <c r="S74" s="360">
        <f t="shared" si="96"/>
        <v>0</v>
      </c>
      <c r="T74" s="360">
        <f t="shared" si="96"/>
        <v>0</v>
      </c>
      <c r="U74" s="360">
        <f t="shared" si="96"/>
        <v>0</v>
      </c>
      <c r="V74" s="360">
        <f t="shared" si="96"/>
        <v>0</v>
      </c>
      <c r="W74" s="360">
        <f t="shared" si="96"/>
        <v>0</v>
      </c>
      <c r="X74" s="360">
        <f t="shared" si="96"/>
        <v>0</v>
      </c>
      <c r="Y74" s="360">
        <f t="shared" si="96"/>
        <v>0</v>
      </c>
      <c r="Z74" s="360">
        <f t="shared" si="96"/>
        <v>0</v>
      </c>
      <c r="AA74" s="360">
        <f t="shared" si="96"/>
        <v>0</v>
      </c>
      <c r="AB74" s="587"/>
      <c r="AC74" s="588"/>
      <c r="AH74" s="47"/>
      <c r="AI74" s="47"/>
      <c r="AJ74" s="47"/>
      <c r="AK74" s="47"/>
      <c r="AL74" s="47"/>
      <c r="AM74" s="47"/>
      <c r="AN74" s="47"/>
      <c r="AO74" s="47"/>
      <c r="AP74" s="47"/>
      <c r="AQ74" s="47"/>
    </row>
    <row r="75" spans="2:83" ht="18">
      <c r="B75" s="603" t="s">
        <v>375</v>
      </c>
      <c r="C75" s="604"/>
      <c r="D75" s="604"/>
      <c r="E75" s="604"/>
      <c r="F75" s="604"/>
      <c r="G75" s="604"/>
      <c r="H75" s="604"/>
      <c r="I75" s="604"/>
      <c r="J75" s="604"/>
      <c r="K75" s="604"/>
      <c r="L75" s="604"/>
      <c r="M75" s="604"/>
      <c r="N75" s="604"/>
      <c r="O75" s="604"/>
      <c r="P75" s="604"/>
      <c r="Q75" s="605"/>
      <c r="R75" s="367">
        <f>BM72</f>
        <v>0</v>
      </c>
      <c r="S75" s="368">
        <v>0</v>
      </c>
      <c r="T75" s="368">
        <v>0</v>
      </c>
      <c r="U75" s="368">
        <v>0</v>
      </c>
      <c r="V75" s="368">
        <v>0</v>
      </c>
      <c r="W75" s="368">
        <v>0</v>
      </c>
      <c r="X75" s="368">
        <v>0</v>
      </c>
      <c r="Y75" s="368">
        <v>0</v>
      </c>
      <c r="Z75" s="368">
        <v>0</v>
      </c>
      <c r="AA75" s="368">
        <v>0</v>
      </c>
      <c r="AB75" s="589"/>
      <c r="AC75" s="590"/>
      <c r="AH75" s="47"/>
      <c r="AI75" s="47"/>
      <c r="AJ75" s="47"/>
      <c r="AK75" s="47"/>
      <c r="AL75" s="47"/>
      <c r="AM75" s="47"/>
      <c r="AN75" s="47"/>
      <c r="AO75" s="47"/>
      <c r="AP75" s="47"/>
      <c r="AQ75" s="47"/>
      <c r="BP75" s="345"/>
      <c r="BQ75" s="345"/>
      <c r="BR75" s="345"/>
      <c r="BS75" s="345"/>
      <c r="BT75" s="345"/>
      <c r="BU75" s="345"/>
      <c r="BV75" s="345"/>
      <c r="BW75" s="345"/>
      <c r="BX75" s="345"/>
      <c r="BY75" s="345"/>
    </row>
    <row r="76" spans="2:83" ht="18.75" thickBot="1">
      <c r="B76" s="601" t="s">
        <v>202</v>
      </c>
      <c r="C76" s="602"/>
      <c r="D76" s="602"/>
      <c r="E76" s="602"/>
      <c r="F76" s="602"/>
      <c r="G76" s="602"/>
      <c r="H76" s="602"/>
      <c r="I76" s="602"/>
      <c r="J76" s="602"/>
      <c r="K76" s="602"/>
      <c r="L76" s="602"/>
      <c r="M76" s="602"/>
      <c r="N76" s="602"/>
      <c r="O76" s="602"/>
      <c r="P76" s="602"/>
      <c r="Q76" s="602"/>
      <c r="R76" s="362">
        <f t="shared" ref="R76:AA76" si="97">1-(SUM(R72:R74))</f>
        <v>1</v>
      </c>
      <c r="S76" s="362">
        <f t="shared" si="97"/>
        <v>1</v>
      </c>
      <c r="T76" s="362">
        <f t="shared" si="97"/>
        <v>1</v>
      </c>
      <c r="U76" s="362">
        <f t="shared" si="97"/>
        <v>1</v>
      </c>
      <c r="V76" s="362">
        <f t="shared" si="97"/>
        <v>1</v>
      </c>
      <c r="W76" s="362">
        <f t="shared" si="97"/>
        <v>1</v>
      </c>
      <c r="X76" s="362">
        <f t="shared" si="97"/>
        <v>1</v>
      </c>
      <c r="Y76" s="362">
        <f t="shared" si="97"/>
        <v>1</v>
      </c>
      <c r="Z76" s="362">
        <f t="shared" si="97"/>
        <v>1</v>
      </c>
      <c r="AA76" s="362">
        <f t="shared" si="97"/>
        <v>1</v>
      </c>
      <c r="AB76" s="591"/>
      <c r="AC76" s="592"/>
      <c r="AH76" s="47"/>
      <c r="AI76" s="47"/>
      <c r="AJ76" s="47"/>
      <c r="AK76" s="47"/>
      <c r="AL76" s="47"/>
      <c r="AM76" s="47"/>
      <c r="AN76" s="47"/>
      <c r="AO76" s="47"/>
      <c r="AP76" s="47"/>
      <c r="AQ76" s="47"/>
    </row>
    <row r="77" spans="2:83" ht="10.9" customHeight="1" thickBot="1">
      <c r="B77" s="619"/>
      <c r="C77" s="620"/>
      <c r="D77" s="620"/>
      <c r="E77" s="620"/>
      <c r="F77" s="620"/>
      <c r="G77" s="620"/>
      <c r="H77" s="620"/>
      <c r="I77" s="620"/>
      <c r="J77" s="620"/>
      <c r="K77" s="620"/>
      <c r="L77" s="620"/>
      <c r="M77" s="620"/>
      <c r="N77" s="620"/>
      <c r="O77" s="620"/>
      <c r="P77" s="620"/>
      <c r="Q77" s="620"/>
      <c r="R77" s="620"/>
      <c r="S77" s="620"/>
      <c r="T77" s="620"/>
      <c r="U77" s="620"/>
      <c r="V77" s="620"/>
      <c r="W77" s="620"/>
      <c r="X77" s="620"/>
      <c r="Y77" s="620"/>
      <c r="Z77" s="620"/>
      <c r="AA77" s="620"/>
      <c r="AB77" s="620"/>
      <c r="AC77" s="621"/>
      <c r="AH77" s="47"/>
      <c r="AI77" s="47"/>
      <c r="AJ77" s="47"/>
      <c r="AK77" s="47"/>
      <c r="AL77" s="47"/>
      <c r="AM77" s="47"/>
      <c r="AN77" s="47"/>
      <c r="AO77" s="47"/>
      <c r="AP77" s="47"/>
      <c r="AQ77" s="47"/>
      <c r="BP77" s="345"/>
      <c r="BQ77" s="345"/>
      <c r="BR77" s="345"/>
      <c r="BS77" s="345"/>
      <c r="BT77" s="345"/>
      <c r="BU77" s="345"/>
      <c r="BV77" s="345"/>
      <c r="BW77" s="345"/>
      <c r="BX77" s="345"/>
      <c r="BY77" s="345"/>
    </row>
    <row r="78" spans="2:83" ht="20.45" customHeight="1">
      <c r="B78" s="622" t="s">
        <v>383</v>
      </c>
      <c r="C78" s="623"/>
      <c r="D78" s="623"/>
      <c r="E78" s="623"/>
      <c r="F78" s="623"/>
      <c r="G78" s="623"/>
      <c r="H78" s="623"/>
      <c r="I78" s="623"/>
      <c r="J78" s="624"/>
      <c r="K78" s="378" t="s">
        <v>381</v>
      </c>
      <c r="L78" s="382">
        <v>41334</v>
      </c>
      <c r="M78" s="382">
        <v>41426</v>
      </c>
      <c r="N78" s="382">
        <v>41518</v>
      </c>
      <c r="O78" s="382">
        <v>41609</v>
      </c>
      <c r="P78" s="382">
        <v>41699</v>
      </c>
      <c r="Q78" s="382">
        <v>41791</v>
      </c>
      <c r="R78" s="382">
        <v>41883</v>
      </c>
      <c r="S78" s="382">
        <v>41974</v>
      </c>
      <c r="T78" s="382">
        <v>42064</v>
      </c>
      <c r="U78" s="382">
        <v>42156</v>
      </c>
      <c r="V78" s="382">
        <v>42248</v>
      </c>
      <c r="W78" s="382">
        <v>42339</v>
      </c>
      <c r="X78" s="382">
        <v>42430</v>
      </c>
      <c r="Y78" s="382">
        <v>42522</v>
      </c>
      <c r="Z78" s="382">
        <v>42614</v>
      </c>
      <c r="AA78" s="382">
        <v>42705</v>
      </c>
      <c r="AB78" s="382"/>
      <c r="AC78" s="383"/>
      <c r="AH78" s="47"/>
      <c r="AI78" s="47"/>
      <c r="AJ78" s="47"/>
      <c r="AK78" s="47"/>
      <c r="AL78" s="47"/>
      <c r="AM78" s="47"/>
      <c r="AN78" s="47"/>
      <c r="AO78" s="47"/>
      <c r="AP78" s="47"/>
      <c r="AQ78" s="47"/>
      <c r="BP78" s="345"/>
      <c r="BQ78" s="345"/>
      <c r="BR78" s="345"/>
      <c r="BS78" s="345"/>
      <c r="BT78" s="345"/>
      <c r="BU78" s="345"/>
      <c r="BV78" s="345"/>
      <c r="BW78" s="345"/>
      <c r="BX78" s="345"/>
      <c r="BY78" s="345"/>
    </row>
    <row r="79" spans="2:83" s="38" customFormat="1" ht="18">
      <c r="B79" s="625" t="s">
        <v>204</v>
      </c>
      <c r="C79" s="626"/>
      <c r="D79" s="626"/>
      <c r="E79" s="626"/>
      <c r="F79" s="626"/>
      <c r="G79" s="626"/>
      <c r="H79" s="626"/>
      <c r="I79" s="626"/>
      <c r="J79" s="627"/>
      <c r="K79" s="379">
        <f>COUNT(B5:B69)</f>
        <v>24</v>
      </c>
      <c r="L79" s="377"/>
      <c r="M79" s="364"/>
      <c r="N79" s="363"/>
      <c r="O79" s="363"/>
      <c r="P79" s="363"/>
      <c r="Q79" s="363"/>
      <c r="R79" s="365"/>
      <c r="S79" s="365"/>
      <c r="T79" s="366"/>
      <c r="U79" s="366"/>
      <c r="V79" s="366"/>
      <c r="W79" s="366"/>
      <c r="X79" s="366"/>
      <c r="Y79" s="366"/>
      <c r="Z79" s="366"/>
      <c r="AA79" s="366"/>
      <c r="AB79" s="366"/>
      <c r="AC79" s="369"/>
      <c r="AD79" s="37"/>
      <c r="AE79" s="37"/>
      <c r="AF79" s="373"/>
      <c r="AG79" s="373"/>
      <c r="AH79" s="373"/>
      <c r="AI79" s="373"/>
      <c r="AJ79" s="373"/>
      <c r="AK79" s="373"/>
      <c r="AL79" s="373"/>
      <c r="AM79" s="373"/>
      <c r="AN79" s="373"/>
      <c r="AO79" s="373"/>
      <c r="AP79" s="50"/>
      <c r="AQ79" s="373"/>
      <c r="AR79" s="373"/>
      <c r="AS79" s="373"/>
      <c r="AT79" s="373"/>
      <c r="AU79" s="373"/>
      <c r="AV79" s="373"/>
      <c r="AW79" s="373"/>
      <c r="AX79" s="373"/>
      <c r="AY79" s="373"/>
      <c r="AZ79" s="373"/>
      <c r="BA79" s="50"/>
      <c r="BB79" s="373"/>
      <c r="BC79" s="373"/>
      <c r="BD79" s="373"/>
      <c r="BE79" s="373"/>
      <c r="BF79" s="373"/>
      <c r="BG79" s="373"/>
      <c r="BH79" s="373"/>
      <c r="BI79" s="373"/>
      <c r="BJ79" s="373"/>
      <c r="BK79" s="373"/>
      <c r="BM79" s="352"/>
      <c r="BP79" s="352"/>
      <c r="BQ79" s="352"/>
      <c r="BR79" s="352"/>
      <c r="BS79" s="352"/>
      <c r="BT79" s="352"/>
      <c r="BU79" s="352"/>
      <c r="BV79" s="352"/>
      <c r="BW79" s="352"/>
      <c r="BX79" s="352"/>
      <c r="BY79" s="352"/>
      <c r="BZ79" s="353"/>
      <c r="CA79" s="353" t="e">
        <f>(IF((AC79/AB79)&lt;1.00001,(AC79/AB79)," "))/10</f>
        <v>#DIV/0!</v>
      </c>
    </row>
    <row r="80" spans="2:83" s="38" customFormat="1" ht="18" customHeight="1">
      <c r="B80" s="625" t="s">
        <v>377</v>
      </c>
      <c r="C80" s="626"/>
      <c r="D80" s="626"/>
      <c r="E80" s="626"/>
      <c r="F80" s="626"/>
      <c r="G80" s="626"/>
      <c r="H80" s="626"/>
      <c r="I80" s="626"/>
      <c r="J80" s="627"/>
      <c r="K80" s="380">
        <f>AA71</f>
        <v>0</v>
      </c>
      <c r="L80" s="375"/>
      <c r="M80" s="354"/>
      <c r="N80" s="354"/>
      <c r="O80" s="354"/>
      <c r="P80" s="354"/>
      <c r="Q80" s="354"/>
      <c r="R80" s="355"/>
      <c r="S80" s="355"/>
      <c r="T80" s="355"/>
      <c r="U80" s="355"/>
      <c r="V80" s="355"/>
      <c r="W80" s="355"/>
      <c r="X80" s="355"/>
      <c r="Y80" s="355"/>
      <c r="Z80" s="355"/>
      <c r="AA80" s="355"/>
      <c r="AB80" s="355"/>
      <c r="AC80" s="370"/>
      <c r="AD80" s="33"/>
      <c r="AE80" s="33"/>
      <c r="AF80" s="374"/>
      <c r="AG80" s="374"/>
      <c r="AH80" s="374"/>
      <c r="AI80" s="374"/>
      <c r="AJ80" s="374"/>
      <c r="AK80" s="374"/>
      <c r="AL80" s="374"/>
      <c r="AM80" s="374"/>
      <c r="AN80" s="374"/>
      <c r="AO80" s="374"/>
      <c r="AP80" s="50"/>
      <c r="AQ80" s="374"/>
      <c r="AR80" s="374"/>
      <c r="AS80" s="374"/>
      <c r="AT80" s="374"/>
      <c r="AU80" s="374"/>
      <c r="AV80" s="374"/>
      <c r="AW80" s="374"/>
      <c r="AX80" s="374"/>
      <c r="AY80" s="374"/>
      <c r="AZ80" s="374"/>
      <c r="BA80" s="50"/>
      <c r="BB80" s="374"/>
      <c r="BC80" s="374"/>
      <c r="BD80" s="374"/>
      <c r="BE80" s="374"/>
      <c r="BF80" s="374"/>
      <c r="BG80" s="374"/>
      <c r="BH80" s="374"/>
      <c r="BI80" s="374"/>
      <c r="BJ80" s="374"/>
      <c r="BK80" s="374"/>
      <c r="BM80" s="352"/>
      <c r="BP80" s="352"/>
      <c r="BQ80" s="352"/>
      <c r="BR80" s="352"/>
      <c r="BS80" s="352"/>
      <c r="BT80" s="352"/>
      <c r="BU80" s="352"/>
      <c r="BV80" s="352"/>
      <c r="BW80" s="352"/>
      <c r="BX80" s="352"/>
      <c r="BY80" s="352"/>
      <c r="BZ80" s="353"/>
      <c r="CA80" s="353"/>
    </row>
    <row r="81" spans="2:79" s="38" customFormat="1" ht="18" customHeight="1" thickBot="1">
      <c r="B81" s="628" t="s">
        <v>380</v>
      </c>
      <c r="C81" s="629"/>
      <c r="D81" s="629"/>
      <c r="E81" s="629"/>
      <c r="F81" s="629"/>
      <c r="G81" s="629"/>
      <c r="H81" s="629"/>
      <c r="I81" s="629"/>
      <c r="J81" s="630"/>
      <c r="K81" s="381">
        <f>COUNT(O5:O69)-K80</f>
        <v>0</v>
      </c>
      <c r="L81" s="376"/>
      <c r="M81" s="356"/>
      <c r="N81" s="356"/>
      <c r="O81" s="356"/>
      <c r="P81" s="356"/>
      <c r="Q81" s="356"/>
      <c r="R81" s="371"/>
      <c r="S81" s="371"/>
      <c r="T81" s="371"/>
      <c r="U81" s="371"/>
      <c r="V81" s="371"/>
      <c r="W81" s="371"/>
      <c r="X81" s="371"/>
      <c r="Y81" s="371"/>
      <c r="Z81" s="371"/>
      <c r="AA81" s="371"/>
      <c r="AB81" s="371"/>
      <c r="AC81" s="372"/>
      <c r="AD81" s="33"/>
      <c r="AE81" s="33"/>
      <c r="BM81" s="352"/>
      <c r="BP81" s="352"/>
      <c r="BQ81" s="352"/>
      <c r="BR81" s="352"/>
      <c r="BS81" s="352"/>
      <c r="BT81" s="352"/>
      <c r="BU81" s="352"/>
      <c r="BV81" s="352"/>
      <c r="BW81" s="352"/>
      <c r="BX81" s="352"/>
      <c r="BY81" s="352"/>
      <c r="BZ81" s="353"/>
      <c r="CA81" s="353"/>
    </row>
    <row r="82" spans="2:79">
      <c r="C82" s="48"/>
      <c r="R82" s="17"/>
      <c r="S82" s="17"/>
      <c r="T82" s="17"/>
      <c r="U82" s="17"/>
      <c r="V82" s="17"/>
      <c r="W82" s="17"/>
      <c r="X82" s="17"/>
      <c r="Y82" s="17"/>
      <c r="Z82" s="17"/>
      <c r="AA82" s="17"/>
      <c r="AB82" s="17"/>
      <c r="AC82" s="17"/>
      <c r="AH82" s="47"/>
      <c r="AI82" s="47"/>
      <c r="AJ82" s="50"/>
      <c r="AK82" s="50"/>
      <c r="AL82" s="50"/>
      <c r="AM82" s="50"/>
      <c r="AN82" s="47"/>
      <c r="AO82" s="47"/>
      <c r="AP82" s="47"/>
      <c r="AQ82" s="47"/>
    </row>
    <row r="83" spans="2:79">
      <c r="C83" s="51"/>
      <c r="R83" s="17"/>
      <c r="S83" s="17"/>
      <c r="T83" s="17"/>
      <c r="U83" s="17"/>
      <c r="V83" s="17"/>
      <c r="W83" s="17"/>
      <c r="X83" s="17"/>
      <c r="Y83" s="17"/>
      <c r="Z83" s="17"/>
      <c r="AA83" s="17"/>
      <c r="AB83" s="17"/>
      <c r="AC83" s="17"/>
      <c r="AH83" s="47"/>
      <c r="AI83" s="47"/>
      <c r="AJ83" s="50"/>
      <c r="AK83" s="50"/>
      <c r="AL83" s="47"/>
      <c r="AM83" s="50"/>
      <c r="AN83" s="47"/>
      <c r="AO83" s="47"/>
      <c r="AP83" s="47"/>
      <c r="AQ83" s="47"/>
    </row>
    <row r="84" spans="2:79">
      <c r="C84" s="51"/>
      <c r="R84" s="17"/>
      <c r="S84" s="17"/>
      <c r="T84" s="17"/>
      <c r="U84" s="17"/>
      <c r="V84" s="17"/>
      <c r="W84" s="17"/>
      <c r="X84" s="17"/>
      <c r="Y84" s="17"/>
      <c r="Z84" s="17"/>
      <c r="AA84" s="17"/>
      <c r="AB84" s="17"/>
      <c r="AC84" s="17"/>
      <c r="AH84" s="47"/>
      <c r="AI84" s="47"/>
      <c r="AJ84" s="47"/>
      <c r="AK84" s="47"/>
      <c r="AL84" s="47"/>
      <c r="AM84" s="47"/>
      <c r="AN84" s="47"/>
      <c r="AO84" s="47"/>
      <c r="AP84" s="47"/>
      <c r="AQ84" s="47"/>
    </row>
    <row r="85" spans="2:79">
      <c r="C85" s="51"/>
      <c r="R85" s="17"/>
      <c r="S85" s="17"/>
      <c r="T85" s="17"/>
      <c r="U85" s="17"/>
      <c r="V85" s="17"/>
      <c r="W85" s="17"/>
      <c r="X85" s="17"/>
      <c r="Y85" s="17"/>
      <c r="Z85" s="17"/>
      <c r="AA85" s="17"/>
      <c r="AB85" s="17"/>
      <c r="AC85" s="17"/>
    </row>
    <row r="86" spans="2:79">
      <c r="C86" s="51"/>
      <c r="R86" s="17"/>
      <c r="S86" s="17"/>
      <c r="T86" s="17"/>
      <c r="U86" s="17"/>
      <c r="V86" s="17"/>
      <c r="W86" s="17"/>
      <c r="X86" s="17"/>
      <c r="Y86" s="17"/>
      <c r="Z86" s="17"/>
      <c r="AA86" s="17"/>
      <c r="AB86" s="17"/>
      <c r="AC86" s="17"/>
    </row>
    <row r="87" spans="2:79">
      <c r="C87" s="51"/>
      <c r="R87" s="17"/>
      <c r="S87" s="17"/>
      <c r="T87" s="17"/>
      <c r="U87" s="17"/>
      <c r="V87" s="17"/>
      <c r="W87" s="17"/>
      <c r="X87" s="17"/>
      <c r="Y87" s="17"/>
      <c r="Z87" s="17"/>
      <c r="AA87" s="17"/>
      <c r="AB87" s="17"/>
      <c r="AC87" s="17"/>
    </row>
    <row r="88" spans="2:79">
      <c r="C88" s="51"/>
      <c r="R88" s="17"/>
      <c r="S88" s="17"/>
      <c r="T88" s="17"/>
      <c r="U88" s="17"/>
      <c r="V88" s="17"/>
      <c r="W88" s="17"/>
      <c r="X88" s="17"/>
      <c r="Y88" s="17"/>
      <c r="Z88" s="17"/>
      <c r="AA88" s="17"/>
      <c r="AB88" s="17"/>
      <c r="AC88" s="17"/>
    </row>
    <row r="89" spans="2:79">
      <c r="C89" s="51"/>
      <c r="R89" s="17"/>
      <c r="S89" s="17"/>
      <c r="T89" s="17"/>
      <c r="U89" s="17"/>
      <c r="V89" s="17"/>
      <c r="W89" s="17"/>
      <c r="X89" s="17"/>
      <c r="Y89" s="17"/>
      <c r="Z89" s="17"/>
      <c r="AA89" s="17"/>
      <c r="AB89" s="17"/>
      <c r="AC89" s="17"/>
    </row>
    <row r="90" spans="2:79">
      <c r="C90" s="48"/>
      <c r="R90" s="17"/>
      <c r="S90" s="17"/>
      <c r="T90" s="17"/>
      <c r="U90" s="17"/>
      <c r="V90" s="17"/>
      <c r="W90" s="17"/>
      <c r="X90" s="17"/>
      <c r="Y90" s="17"/>
      <c r="Z90" s="17"/>
      <c r="AA90" s="17"/>
      <c r="AB90" s="17"/>
      <c r="AC90" s="17"/>
    </row>
    <row r="91" spans="2:79">
      <c r="C91" s="51"/>
      <c r="R91" s="17"/>
      <c r="S91" s="17"/>
      <c r="T91" s="17"/>
      <c r="U91" s="17"/>
      <c r="V91" s="17"/>
      <c r="W91" s="17"/>
      <c r="X91" s="17"/>
      <c r="Y91" s="17"/>
      <c r="Z91" s="17"/>
      <c r="AA91" s="17"/>
      <c r="AB91" s="17"/>
      <c r="AC91" s="17"/>
    </row>
    <row r="92" spans="2:79">
      <c r="C92" s="51"/>
      <c r="R92" s="17"/>
      <c r="S92" s="17"/>
      <c r="T92" s="17"/>
      <c r="U92" s="17"/>
      <c r="V92" s="17"/>
      <c r="W92" s="17"/>
      <c r="X92" s="17"/>
      <c r="Y92" s="17"/>
      <c r="Z92" s="17"/>
      <c r="AA92" s="17"/>
      <c r="AB92" s="17"/>
      <c r="AC92" s="17"/>
    </row>
    <row r="93" spans="2:79">
      <c r="C93" s="51"/>
      <c r="R93" s="17"/>
      <c r="S93" s="17"/>
      <c r="T93" s="17"/>
      <c r="U93" s="17"/>
      <c r="V93" s="17"/>
      <c r="W93" s="17"/>
      <c r="X93" s="17"/>
      <c r="Y93" s="17"/>
      <c r="Z93" s="17"/>
      <c r="AA93" s="17"/>
      <c r="AB93" s="17"/>
      <c r="AC93" s="17"/>
    </row>
    <row r="94" spans="2:79">
      <c r="C94" s="51"/>
      <c r="R94" s="17"/>
      <c r="S94" s="17"/>
      <c r="T94" s="17"/>
      <c r="U94" s="17"/>
      <c r="V94" s="17"/>
      <c r="W94" s="17"/>
      <c r="X94" s="17"/>
      <c r="Y94" s="17"/>
      <c r="Z94" s="17"/>
      <c r="AA94" s="17"/>
      <c r="AB94" s="17"/>
      <c r="AC94" s="17"/>
    </row>
    <row r="95" spans="2:79">
      <c r="C95" s="51"/>
      <c r="R95" s="17"/>
      <c r="S95" s="17"/>
      <c r="T95" s="17"/>
      <c r="U95" s="17"/>
      <c r="V95" s="17"/>
      <c r="W95" s="17"/>
      <c r="X95" s="17"/>
      <c r="Y95" s="17"/>
      <c r="Z95" s="17"/>
      <c r="AA95" s="17"/>
      <c r="AB95" s="17"/>
      <c r="AC95" s="17"/>
    </row>
    <row r="96" spans="2:79">
      <c r="C96" s="48"/>
      <c r="R96" s="17"/>
      <c r="S96" s="17"/>
      <c r="T96" s="17"/>
      <c r="U96" s="17"/>
      <c r="V96" s="17"/>
      <c r="W96" s="17"/>
      <c r="X96" s="17"/>
      <c r="Y96" s="17"/>
      <c r="Z96" s="17"/>
      <c r="AA96" s="17"/>
      <c r="AB96" s="17"/>
      <c r="AC96" s="17"/>
    </row>
    <row r="97" spans="3:29">
      <c r="C97" s="51"/>
      <c r="R97" s="17"/>
      <c r="S97" s="17"/>
      <c r="T97" s="17"/>
      <c r="U97" s="17"/>
      <c r="V97" s="17"/>
      <c r="W97" s="17"/>
      <c r="X97" s="17"/>
      <c r="Y97" s="17"/>
      <c r="Z97" s="17"/>
      <c r="AA97" s="17"/>
      <c r="AB97" s="17"/>
      <c r="AC97" s="17"/>
    </row>
    <row r="98" spans="3:29">
      <c r="C98" s="51"/>
      <c r="R98" s="17"/>
      <c r="S98" s="17"/>
      <c r="T98" s="17"/>
      <c r="U98" s="17"/>
      <c r="V98" s="17"/>
      <c r="W98" s="17"/>
      <c r="X98" s="17"/>
      <c r="Y98" s="17"/>
      <c r="Z98" s="17"/>
      <c r="AA98" s="17"/>
      <c r="AB98" s="17"/>
      <c r="AC98" s="17"/>
    </row>
    <row r="99" spans="3:29">
      <c r="C99" s="48"/>
      <c r="R99" s="17"/>
      <c r="S99" s="17"/>
      <c r="T99" s="17"/>
      <c r="U99" s="17"/>
      <c r="V99" s="17"/>
      <c r="W99" s="17"/>
      <c r="X99" s="17"/>
      <c r="Y99" s="17"/>
      <c r="Z99" s="17"/>
      <c r="AA99" s="17"/>
      <c r="AB99" s="17"/>
      <c r="AC99" s="17"/>
    </row>
    <row r="100" spans="3:29">
      <c r="C100" s="51"/>
      <c r="R100" s="17"/>
      <c r="S100" s="17"/>
      <c r="T100" s="17"/>
      <c r="U100" s="17"/>
      <c r="V100" s="17"/>
      <c r="W100" s="17"/>
      <c r="X100" s="17"/>
      <c r="Y100" s="17"/>
      <c r="Z100" s="17"/>
      <c r="AA100" s="17"/>
      <c r="AB100" s="17"/>
      <c r="AC100" s="17"/>
    </row>
    <row r="101" spans="3:29">
      <c r="C101" s="51"/>
      <c r="R101" s="17"/>
      <c r="S101" s="17"/>
      <c r="T101" s="17"/>
      <c r="U101" s="17"/>
      <c r="V101" s="17"/>
      <c r="W101" s="17"/>
      <c r="X101" s="17"/>
      <c r="Y101" s="17"/>
      <c r="Z101" s="17"/>
      <c r="AA101" s="17"/>
      <c r="AB101" s="17"/>
      <c r="AC101" s="17"/>
    </row>
    <row r="102" spans="3:29">
      <c r="C102" s="51"/>
      <c r="R102" s="17"/>
      <c r="S102" s="17"/>
      <c r="T102" s="17"/>
      <c r="U102" s="17"/>
      <c r="V102" s="17"/>
      <c r="W102" s="17"/>
      <c r="X102" s="17"/>
      <c r="Y102" s="17"/>
      <c r="Z102" s="17"/>
      <c r="AA102" s="17"/>
      <c r="AB102" s="17"/>
      <c r="AC102" s="17"/>
    </row>
    <row r="103" spans="3:29">
      <c r="R103" s="17"/>
      <c r="S103" s="17"/>
      <c r="T103" s="17"/>
      <c r="U103" s="17"/>
      <c r="V103" s="17"/>
      <c r="W103" s="17"/>
      <c r="X103" s="17"/>
      <c r="Y103" s="17"/>
      <c r="Z103" s="17"/>
      <c r="AA103" s="17"/>
      <c r="AB103" s="17"/>
      <c r="AC103" s="17"/>
    </row>
    <row r="104" spans="3:29">
      <c r="R104" s="17"/>
      <c r="S104" s="17"/>
      <c r="T104" s="17"/>
      <c r="U104" s="17"/>
      <c r="V104" s="17"/>
      <c r="W104" s="17"/>
      <c r="X104" s="17"/>
      <c r="Y104" s="17"/>
      <c r="Z104" s="17"/>
      <c r="AA104" s="17"/>
      <c r="AB104" s="17"/>
      <c r="AC104" s="17"/>
    </row>
    <row r="105" spans="3:29">
      <c r="R105" s="17"/>
      <c r="S105" s="17"/>
      <c r="T105" s="17"/>
      <c r="U105" s="17"/>
      <c r="V105" s="17"/>
      <c r="W105" s="17"/>
      <c r="X105" s="17"/>
      <c r="Y105" s="17"/>
      <c r="Z105" s="17"/>
      <c r="AA105" s="17"/>
      <c r="AB105" s="17"/>
      <c r="AC105" s="17"/>
    </row>
    <row r="106" spans="3:29">
      <c r="R106" s="17"/>
      <c r="S106" s="17"/>
      <c r="T106" s="17"/>
      <c r="U106" s="17"/>
      <c r="V106" s="17"/>
      <c r="W106" s="17"/>
      <c r="X106" s="17"/>
      <c r="Y106" s="17"/>
      <c r="Z106" s="17"/>
      <c r="AA106" s="17"/>
      <c r="AB106" s="17"/>
      <c r="AC106" s="17"/>
    </row>
    <row r="107" spans="3:29">
      <c r="R107" s="17"/>
      <c r="S107" s="17"/>
      <c r="T107" s="17"/>
      <c r="U107" s="17"/>
      <c r="V107" s="17"/>
      <c r="W107" s="17"/>
      <c r="X107" s="17"/>
      <c r="Y107" s="17"/>
      <c r="Z107" s="17"/>
      <c r="AA107" s="17"/>
      <c r="AB107" s="17"/>
      <c r="AC107" s="17"/>
    </row>
    <row r="108" spans="3:29">
      <c r="R108" s="17"/>
      <c r="S108" s="17"/>
      <c r="T108" s="17"/>
      <c r="U108" s="17"/>
      <c r="V108" s="17"/>
      <c r="W108" s="17"/>
      <c r="X108" s="17"/>
      <c r="Y108" s="17"/>
      <c r="Z108" s="17"/>
      <c r="AA108" s="17"/>
      <c r="AB108" s="17"/>
      <c r="AC108" s="17"/>
    </row>
    <row r="109" spans="3:29">
      <c r="R109" s="17"/>
      <c r="S109" s="17"/>
      <c r="T109" s="17"/>
      <c r="U109" s="17"/>
      <c r="V109" s="17"/>
      <c r="W109" s="17"/>
      <c r="X109" s="17"/>
      <c r="Y109" s="17"/>
      <c r="Z109" s="17"/>
      <c r="AA109" s="17"/>
      <c r="AB109" s="17"/>
      <c r="AC109" s="17"/>
    </row>
    <row r="110" spans="3:29">
      <c r="R110" s="17"/>
      <c r="S110" s="17"/>
      <c r="T110" s="17"/>
      <c r="U110" s="17"/>
      <c r="V110" s="17"/>
      <c r="W110" s="17"/>
      <c r="X110" s="17"/>
      <c r="Y110" s="17"/>
      <c r="Z110" s="17"/>
      <c r="AA110" s="17"/>
      <c r="AB110" s="17"/>
      <c r="AC110" s="17"/>
    </row>
    <row r="111" spans="3:29">
      <c r="R111" s="17"/>
      <c r="S111" s="17"/>
      <c r="T111" s="17"/>
      <c r="U111" s="17"/>
      <c r="V111" s="17"/>
      <c r="W111" s="17"/>
      <c r="X111" s="17"/>
      <c r="Y111" s="17"/>
      <c r="Z111" s="17"/>
      <c r="AA111" s="17"/>
      <c r="AB111" s="17"/>
      <c r="AC111" s="17"/>
    </row>
    <row r="112" spans="3:29">
      <c r="R112" s="17"/>
      <c r="S112" s="17"/>
      <c r="T112" s="17"/>
      <c r="U112" s="17"/>
      <c r="V112" s="17"/>
      <c r="W112" s="17"/>
      <c r="X112" s="17"/>
      <c r="Y112" s="17"/>
      <c r="Z112" s="17"/>
      <c r="AA112" s="17"/>
      <c r="AB112" s="17"/>
      <c r="AC112" s="17"/>
    </row>
    <row r="113" spans="18:29" ht="3.75" customHeight="1">
      <c r="R113" s="17"/>
      <c r="S113" s="17"/>
      <c r="T113" s="17"/>
      <c r="U113" s="17"/>
      <c r="V113" s="17"/>
      <c r="W113" s="17"/>
      <c r="X113" s="17"/>
      <c r="Y113" s="17"/>
      <c r="Z113" s="17"/>
      <c r="AA113" s="17"/>
      <c r="AB113" s="17"/>
      <c r="AC113" s="17"/>
    </row>
    <row r="114" spans="18:29">
      <c r="R114" s="17"/>
      <c r="S114" s="17"/>
      <c r="T114" s="17"/>
      <c r="U114" s="17"/>
      <c r="V114" s="17"/>
      <c r="W114" s="17"/>
      <c r="X114" s="17"/>
      <c r="Y114" s="17"/>
      <c r="Z114" s="17"/>
      <c r="AA114" s="17"/>
      <c r="AB114" s="17"/>
      <c r="AC114" s="17"/>
    </row>
  </sheetData>
  <mergeCells count="29">
    <mergeCell ref="B77:AC77"/>
    <mergeCell ref="B78:J78"/>
    <mergeCell ref="B79:J79"/>
    <mergeCell ref="B80:J80"/>
    <mergeCell ref="B81:J81"/>
    <mergeCell ref="L3:L4"/>
    <mergeCell ref="B2:AD2"/>
    <mergeCell ref="AF3:BK3"/>
    <mergeCell ref="B3:K3"/>
    <mergeCell ref="AD3:AD4"/>
    <mergeCell ref="R3:AA3"/>
    <mergeCell ref="AB3:AB4"/>
    <mergeCell ref="AC3:AC4"/>
    <mergeCell ref="P3:P4"/>
    <mergeCell ref="Q3:Q4"/>
    <mergeCell ref="M3:M4"/>
    <mergeCell ref="N3:N4"/>
    <mergeCell ref="O3:O4"/>
    <mergeCell ref="B71:Q71"/>
    <mergeCell ref="B72:Q72"/>
    <mergeCell ref="B73:Q73"/>
    <mergeCell ref="B74:Q74"/>
    <mergeCell ref="B76:Q76"/>
    <mergeCell ref="B75:Q75"/>
    <mergeCell ref="BP4:CA4"/>
    <mergeCell ref="AB72:AC76"/>
    <mergeCell ref="AF4:AO4"/>
    <mergeCell ref="AQ4:AZ4"/>
    <mergeCell ref="BB4:BK4"/>
  </mergeCells>
  <printOptions horizontalCentered="1" verticalCentered="1"/>
  <pageMargins left="0.23622047244094491" right="0.23622047244094491" top="0.35433070866141736" bottom="0.35433070866141736" header="0" footer="0"/>
  <pageSetup paperSize="9" scale="38" fitToHeight="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codeName="Sheet7">
    <tabColor rgb="FFFFFF00"/>
  </sheetPr>
  <dimension ref="A1:DB110"/>
  <sheetViews>
    <sheetView showGridLines="0" zoomScale="60" zoomScaleNormal="60" zoomScaleSheetLayoutView="50" zoomScalePageLayoutView="50" workbookViewId="0">
      <selection activeCell="Q3" sqref="Q3:Q4"/>
    </sheetView>
  </sheetViews>
  <sheetFormatPr defaultColWidth="9.140625" defaultRowHeight="14.25"/>
  <cols>
    <col min="1" max="1" width="9.140625" style="16"/>
    <col min="2" max="2" width="5.7109375" style="53" customWidth="1"/>
    <col min="3" max="3" width="30.42578125" style="25" customWidth="1"/>
    <col min="4" max="4" width="24" style="16" customWidth="1"/>
    <col min="5" max="5" width="23.85546875" style="16" customWidth="1"/>
    <col min="6" max="6" width="15.28515625" style="53" customWidth="1"/>
    <col min="7" max="7" width="13.42578125" style="16" customWidth="1"/>
    <col min="8" max="8" width="13.7109375" style="16" customWidth="1"/>
    <col min="9" max="9" width="23.5703125" style="16" customWidth="1"/>
    <col min="10" max="10" width="24.42578125" style="49" customWidth="1"/>
    <col min="11" max="11" width="23.5703125" style="53" customWidth="1"/>
    <col min="12" max="17" width="10.7109375" style="16" customWidth="1"/>
    <col min="18" max="18" width="7.85546875" style="38" customWidth="1"/>
    <col min="19" max="19" width="11.7109375" style="120" customWidth="1"/>
    <col min="20" max="20" width="11.140625" style="120" customWidth="1"/>
    <col min="21" max="24" width="9.140625" style="120" customWidth="1"/>
    <col min="25" max="33" width="9.140625" style="16" customWidth="1"/>
    <col min="34" max="35" width="9.140625" style="16"/>
    <col min="36" max="37" width="9.140625" style="16" customWidth="1"/>
    <col min="38" max="16384" width="9.140625" style="16"/>
  </cols>
  <sheetData>
    <row r="1" spans="2:24" ht="15" customHeight="1" thickBot="1"/>
    <row r="2" spans="2:24" ht="73.5" customHeight="1" thickBot="1">
      <c r="B2" s="638" t="s">
        <v>356</v>
      </c>
      <c r="C2" s="639"/>
      <c r="D2" s="639"/>
      <c r="E2" s="639"/>
      <c r="F2" s="639"/>
      <c r="G2" s="639"/>
      <c r="H2" s="639"/>
      <c r="I2" s="639"/>
      <c r="J2" s="639"/>
      <c r="K2" s="639"/>
      <c r="L2" s="639"/>
      <c r="M2" s="639"/>
      <c r="N2" s="639"/>
      <c r="O2" s="639"/>
      <c r="P2" s="639"/>
      <c r="Q2" s="640"/>
      <c r="R2" s="119"/>
      <c r="S2" s="634" t="s">
        <v>208</v>
      </c>
      <c r="T2" s="635"/>
      <c r="U2" s="635"/>
      <c r="V2" s="635"/>
      <c r="W2" s="635"/>
      <c r="X2" s="635"/>
    </row>
    <row r="3" spans="2:24" ht="27.75" customHeight="1" thickBot="1">
      <c r="B3" s="612" t="s">
        <v>203</v>
      </c>
      <c r="C3" s="613"/>
      <c r="D3" s="613"/>
      <c r="E3" s="613"/>
      <c r="F3" s="613"/>
      <c r="G3" s="613"/>
      <c r="H3" s="613"/>
      <c r="I3" s="613"/>
      <c r="J3" s="613"/>
      <c r="K3" s="614"/>
      <c r="L3" s="636" t="s">
        <v>292</v>
      </c>
      <c r="M3" s="636" t="s">
        <v>315</v>
      </c>
      <c r="N3" s="636" t="s">
        <v>307</v>
      </c>
      <c r="O3" s="636" t="s">
        <v>306</v>
      </c>
      <c r="P3" s="636" t="s">
        <v>308</v>
      </c>
      <c r="Q3" s="636" t="s">
        <v>231</v>
      </c>
      <c r="R3" s="124"/>
      <c r="S3" s="635"/>
      <c r="T3" s="635"/>
      <c r="U3" s="635"/>
      <c r="V3" s="635"/>
      <c r="W3" s="635"/>
      <c r="X3" s="635"/>
    </row>
    <row r="4" spans="2:24" s="20" customFormat="1" ht="132.75" customHeight="1" thickBot="1">
      <c r="B4" s="394" t="s">
        <v>178</v>
      </c>
      <c r="C4" s="395" t="s">
        <v>180</v>
      </c>
      <c r="D4" s="395" t="s">
        <v>181</v>
      </c>
      <c r="E4" s="396" t="s">
        <v>184</v>
      </c>
      <c r="F4" s="395" t="s">
        <v>179</v>
      </c>
      <c r="G4" s="395" t="s">
        <v>182</v>
      </c>
      <c r="H4" s="397" t="s">
        <v>183</v>
      </c>
      <c r="I4" s="398" t="s">
        <v>209</v>
      </c>
      <c r="J4" s="395" t="s">
        <v>210</v>
      </c>
      <c r="K4" s="397" t="s">
        <v>187</v>
      </c>
      <c r="L4" s="637"/>
      <c r="M4" s="637"/>
      <c r="N4" s="637"/>
      <c r="O4" s="637"/>
      <c r="P4" s="637"/>
      <c r="Q4" s="637"/>
      <c r="R4" s="124"/>
      <c r="S4" s="128" t="s">
        <v>206</v>
      </c>
      <c r="T4" s="128" t="s">
        <v>207</v>
      </c>
      <c r="U4" s="128" t="s">
        <v>309</v>
      </c>
      <c r="V4" s="128" t="s">
        <v>310</v>
      </c>
      <c r="W4" s="128" t="s">
        <v>205</v>
      </c>
      <c r="X4" s="128" t="s">
        <v>387</v>
      </c>
    </row>
    <row r="5" spans="2:24" s="25" customFormat="1">
      <c r="B5" s="64">
        <v>1</v>
      </c>
      <c r="C5" s="65"/>
      <c r="D5" s="65"/>
      <c r="E5" s="66"/>
      <c r="F5" s="67"/>
      <c r="G5" s="65"/>
      <c r="H5" s="68"/>
      <c r="I5" s="69"/>
      <c r="J5" s="70"/>
      <c r="K5" s="71"/>
      <c r="L5" s="236"/>
      <c r="M5" s="237"/>
      <c r="N5" s="236"/>
      <c r="O5" s="236"/>
      <c r="P5" s="236"/>
      <c r="Q5" s="237"/>
      <c r="R5" s="125"/>
      <c r="S5" s="121">
        <f t="shared" ref="S5:S36" si="0">IF(C5="",0,1)</f>
        <v>0</v>
      </c>
      <c r="T5" s="121">
        <f t="shared" ref="T5:T36" si="1">IF(I5="",0,1)</f>
        <v>0</v>
      </c>
      <c r="U5" s="121">
        <f>IF(N5="",0,1)</f>
        <v>0</v>
      </c>
      <c r="V5" s="121">
        <f>IF(O5="",0,1)</f>
        <v>0</v>
      </c>
      <c r="W5" s="121">
        <f>IF(P5="",0,1)</f>
        <v>0</v>
      </c>
      <c r="X5" s="121">
        <f>IF(Q5="",0,1)</f>
        <v>0</v>
      </c>
    </row>
    <row r="6" spans="2:24" s="33" customFormat="1">
      <c r="B6" s="77">
        <v>2</v>
      </c>
      <c r="C6" s="78"/>
      <c r="D6" s="79"/>
      <c r="E6" s="80"/>
      <c r="F6" s="81"/>
      <c r="G6" s="79"/>
      <c r="H6" s="82"/>
      <c r="I6" s="83"/>
      <c r="J6" s="79"/>
      <c r="K6" s="79"/>
      <c r="L6" s="238"/>
      <c r="M6" s="239"/>
      <c r="N6" s="238"/>
      <c r="O6" s="238"/>
      <c r="P6" s="238"/>
      <c r="Q6" s="239"/>
      <c r="R6" s="126"/>
      <c r="S6" s="122">
        <f t="shared" si="0"/>
        <v>0</v>
      </c>
      <c r="T6" s="122">
        <f t="shared" si="1"/>
        <v>0</v>
      </c>
      <c r="U6" s="121">
        <f t="shared" ref="U6:U69" si="2">IF(N6="",0,1)</f>
        <v>0</v>
      </c>
      <c r="V6" s="122">
        <f t="shared" ref="V6:V69" si="3">IF(O6="",0,1)</f>
        <v>0</v>
      </c>
      <c r="W6" s="121">
        <f t="shared" ref="W6:W69" si="4">IF(P6="",0,1)</f>
        <v>0</v>
      </c>
      <c r="X6" s="122">
        <f t="shared" ref="X6:X69" si="5">IF(Q6="",0,1)</f>
        <v>0</v>
      </c>
    </row>
    <row r="7" spans="2:24" s="33" customFormat="1" ht="15">
      <c r="B7" s="87">
        <v>3</v>
      </c>
      <c r="C7" s="90"/>
      <c r="D7" s="90"/>
      <c r="E7" s="91"/>
      <c r="F7" s="92"/>
      <c r="G7" s="90"/>
      <c r="H7" s="93"/>
      <c r="I7" s="94"/>
      <c r="J7" s="90"/>
      <c r="K7" s="90"/>
      <c r="L7" s="238"/>
      <c r="M7" s="239"/>
      <c r="N7" s="238"/>
      <c r="O7" s="238"/>
      <c r="P7" s="238"/>
      <c r="Q7" s="239"/>
      <c r="R7" s="126"/>
      <c r="S7" s="122">
        <f t="shared" si="0"/>
        <v>0</v>
      </c>
      <c r="T7" s="122">
        <f t="shared" si="1"/>
        <v>0</v>
      </c>
      <c r="U7" s="121">
        <f t="shared" si="2"/>
        <v>0</v>
      </c>
      <c r="V7" s="122">
        <f t="shared" si="3"/>
        <v>0</v>
      </c>
      <c r="W7" s="121">
        <f t="shared" si="4"/>
        <v>0</v>
      </c>
      <c r="X7" s="122">
        <f t="shared" si="5"/>
        <v>0</v>
      </c>
    </row>
    <row r="8" spans="2:24" s="33" customFormat="1">
      <c r="B8" s="77">
        <v>4</v>
      </c>
      <c r="C8" s="79"/>
      <c r="D8" s="79"/>
      <c r="E8" s="80"/>
      <c r="F8" s="81"/>
      <c r="G8" s="79"/>
      <c r="H8" s="82"/>
      <c r="I8" s="83"/>
      <c r="J8" s="79"/>
      <c r="K8" s="79"/>
      <c r="L8" s="238"/>
      <c r="M8" s="239"/>
      <c r="N8" s="238"/>
      <c r="O8" s="238"/>
      <c r="P8" s="238"/>
      <c r="Q8" s="239"/>
      <c r="R8" s="126"/>
      <c r="S8" s="122">
        <f t="shared" si="0"/>
        <v>0</v>
      </c>
      <c r="T8" s="122">
        <f t="shared" si="1"/>
        <v>0</v>
      </c>
      <c r="U8" s="121">
        <f t="shared" si="2"/>
        <v>0</v>
      </c>
      <c r="V8" s="122">
        <f t="shared" si="3"/>
        <v>0</v>
      </c>
      <c r="W8" s="121">
        <f t="shared" si="4"/>
        <v>0</v>
      </c>
      <c r="X8" s="122">
        <f t="shared" si="5"/>
        <v>0</v>
      </c>
    </row>
    <row r="9" spans="2:24" s="33" customFormat="1">
      <c r="B9" s="87">
        <v>5</v>
      </c>
      <c r="C9" s="95"/>
      <c r="D9" s="90"/>
      <c r="E9" s="96"/>
      <c r="F9" s="92"/>
      <c r="G9" s="90"/>
      <c r="H9" s="93"/>
      <c r="I9" s="94"/>
      <c r="J9" s="90"/>
      <c r="K9" s="90"/>
      <c r="L9" s="238"/>
      <c r="M9" s="239"/>
      <c r="N9" s="238"/>
      <c r="O9" s="238"/>
      <c r="P9" s="238"/>
      <c r="Q9" s="239"/>
      <c r="R9" s="126"/>
      <c r="S9" s="122">
        <f t="shared" si="0"/>
        <v>0</v>
      </c>
      <c r="T9" s="122">
        <f t="shared" si="1"/>
        <v>0</v>
      </c>
      <c r="U9" s="121">
        <f t="shared" si="2"/>
        <v>0</v>
      </c>
      <c r="V9" s="122">
        <f t="shared" si="3"/>
        <v>0</v>
      </c>
      <c r="W9" s="121">
        <f t="shared" si="4"/>
        <v>0</v>
      </c>
      <c r="X9" s="122">
        <f t="shared" si="5"/>
        <v>0</v>
      </c>
    </row>
    <row r="10" spans="2:24" s="33" customFormat="1">
      <c r="B10" s="77">
        <v>6</v>
      </c>
      <c r="C10" s="79"/>
      <c r="D10" s="79"/>
      <c r="E10" s="80"/>
      <c r="F10" s="81"/>
      <c r="G10" s="79"/>
      <c r="H10" s="82"/>
      <c r="I10" s="83"/>
      <c r="J10" s="79"/>
      <c r="K10" s="79"/>
      <c r="L10" s="238"/>
      <c r="M10" s="239"/>
      <c r="N10" s="238"/>
      <c r="O10" s="238"/>
      <c r="P10" s="238"/>
      <c r="Q10" s="239"/>
      <c r="R10" s="126"/>
      <c r="S10" s="122">
        <f t="shared" si="0"/>
        <v>0</v>
      </c>
      <c r="T10" s="122">
        <f t="shared" si="1"/>
        <v>0</v>
      </c>
      <c r="U10" s="121">
        <f t="shared" si="2"/>
        <v>0</v>
      </c>
      <c r="V10" s="122">
        <f t="shared" si="3"/>
        <v>0</v>
      </c>
      <c r="W10" s="121">
        <f t="shared" si="4"/>
        <v>0</v>
      </c>
      <c r="X10" s="122">
        <f t="shared" si="5"/>
        <v>0</v>
      </c>
    </row>
    <row r="11" spans="2:24" s="33" customFormat="1">
      <c r="B11" s="87">
        <v>7</v>
      </c>
      <c r="C11" s="90"/>
      <c r="D11" s="90"/>
      <c r="E11" s="96"/>
      <c r="F11" s="92"/>
      <c r="G11" s="90"/>
      <c r="H11" s="93"/>
      <c r="I11" s="94"/>
      <c r="J11" s="90"/>
      <c r="K11" s="90"/>
      <c r="L11" s="238"/>
      <c r="M11" s="239"/>
      <c r="N11" s="238"/>
      <c r="O11" s="238"/>
      <c r="P11" s="238"/>
      <c r="Q11" s="239"/>
      <c r="R11" s="126"/>
      <c r="S11" s="122">
        <f t="shared" si="0"/>
        <v>0</v>
      </c>
      <c r="T11" s="122">
        <f t="shared" si="1"/>
        <v>0</v>
      </c>
      <c r="U11" s="121">
        <f t="shared" si="2"/>
        <v>0</v>
      </c>
      <c r="V11" s="122">
        <f t="shared" si="3"/>
        <v>0</v>
      </c>
      <c r="W11" s="121">
        <f t="shared" si="4"/>
        <v>0</v>
      </c>
      <c r="X11" s="122">
        <f t="shared" si="5"/>
        <v>0</v>
      </c>
    </row>
    <row r="12" spans="2:24" s="33" customFormat="1">
      <c r="B12" s="77">
        <v>8</v>
      </c>
      <c r="C12" s="79"/>
      <c r="D12" s="79"/>
      <c r="E12" s="80"/>
      <c r="F12" s="81"/>
      <c r="G12" s="79"/>
      <c r="H12" s="82"/>
      <c r="I12" s="83"/>
      <c r="J12" s="79"/>
      <c r="K12" s="79"/>
      <c r="L12" s="238"/>
      <c r="M12" s="239"/>
      <c r="N12" s="238"/>
      <c r="O12" s="238"/>
      <c r="P12" s="238"/>
      <c r="Q12" s="239"/>
      <c r="R12" s="126"/>
      <c r="S12" s="122">
        <f t="shared" si="0"/>
        <v>0</v>
      </c>
      <c r="T12" s="122">
        <f t="shared" si="1"/>
        <v>0</v>
      </c>
      <c r="U12" s="121">
        <f t="shared" si="2"/>
        <v>0</v>
      </c>
      <c r="V12" s="122">
        <f t="shared" si="3"/>
        <v>0</v>
      </c>
      <c r="W12" s="121">
        <f t="shared" si="4"/>
        <v>0</v>
      </c>
      <c r="X12" s="122">
        <f t="shared" si="5"/>
        <v>0</v>
      </c>
    </row>
    <row r="13" spans="2:24" s="33" customFormat="1">
      <c r="B13" s="87">
        <v>9</v>
      </c>
      <c r="C13" s="90"/>
      <c r="D13" s="90"/>
      <c r="E13" s="96"/>
      <c r="F13" s="92"/>
      <c r="G13" s="90"/>
      <c r="H13" s="93"/>
      <c r="I13" s="94"/>
      <c r="J13" s="90"/>
      <c r="K13" s="90"/>
      <c r="L13" s="238"/>
      <c r="M13" s="239"/>
      <c r="N13" s="238"/>
      <c r="O13" s="238"/>
      <c r="P13" s="238"/>
      <c r="Q13" s="239"/>
      <c r="R13" s="126"/>
      <c r="S13" s="122">
        <f t="shared" si="0"/>
        <v>0</v>
      </c>
      <c r="T13" s="122">
        <f t="shared" si="1"/>
        <v>0</v>
      </c>
      <c r="U13" s="121">
        <f t="shared" si="2"/>
        <v>0</v>
      </c>
      <c r="V13" s="122">
        <f t="shared" si="3"/>
        <v>0</v>
      </c>
      <c r="W13" s="121">
        <f t="shared" si="4"/>
        <v>0</v>
      </c>
      <c r="X13" s="122">
        <f t="shared" si="5"/>
        <v>0</v>
      </c>
    </row>
    <row r="14" spans="2:24" s="33" customFormat="1">
      <c r="B14" s="77">
        <v>10</v>
      </c>
      <c r="C14" s="78"/>
      <c r="D14" s="79"/>
      <c r="E14" s="80"/>
      <c r="F14" s="81"/>
      <c r="G14" s="79"/>
      <c r="H14" s="82"/>
      <c r="I14" s="83"/>
      <c r="J14" s="79"/>
      <c r="K14" s="79"/>
      <c r="L14" s="238"/>
      <c r="M14" s="239"/>
      <c r="N14" s="238"/>
      <c r="O14" s="238"/>
      <c r="P14" s="238"/>
      <c r="Q14" s="239"/>
      <c r="R14" s="126"/>
      <c r="S14" s="122">
        <f t="shared" si="0"/>
        <v>0</v>
      </c>
      <c r="T14" s="122">
        <f t="shared" si="1"/>
        <v>0</v>
      </c>
      <c r="U14" s="121">
        <f t="shared" si="2"/>
        <v>0</v>
      </c>
      <c r="V14" s="122">
        <f t="shared" si="3"/>
        <v>0</v>
      </c>
      <c r="W14" s="121">
        <f t="shared" si="4"/>
        <v>0</v>
      </c>
      <c r="X14" s="122">
        <f t="shared" si="5"/>
        <v>0</v>
      </c>
    </row>
    <row r="15" spans="2:24" s="33" customFormat="1">
      <c r="B15" s="87">
        <v>11</v>
      </c>
      <c r="C15" s="95"/>
      <c r="D15" s="90"/>
      <c r="E15" s="96"/>
      <c r="F15" s="92"/>
      <c r="G15" s="90"/>
      <c r="H15" s="93"/>
      <c r="I15" s="94"/>
      <c r="J15" s="90"/>
      <c r="K15" s="90"/>
      <c r="L15" s="238"/>
      <c r="M15" s="239"/>
      <c r="N15" s="238"/>
      <c r="O15" s="238"/>
      <c r="P15" s="238"/>
      <c r="Q15" s="239"/>
      <c r="R15" s="126"/>
      <c r="S15" s="122">
        <f t="shared" si="0"/>
        <v>0</v>
      </c>
      <c r="T15" s="122">
        <f t="shared" si="1"/>
        <v>0</v>
      </c>
      <c r="U15" s="121">
        <f t="shared" si="2"/>
        <v>0</v>
      </c>
      <c r="V15" s="122">
        <f t="shared" si="3"/>
        <v>0</v>
      </c>
      <c r="W15" s="121">
        <f t="shared" si="4"/>
        <v>0</v>
      </c>
      <c r="X15" s="122">
        <f t="shared" si="5"/>
        <v>0</v>
      </c>
    </row>
    <row r="16" spans="2:24" s="33" customFormat="1">
      <c r="B16" s="77">
        <v>12</v>
      </c>
      <c r="C16" s="79"/>
      <c r="D16" s="79"/>
      <c r="E16" s="80"/>
      <c r="F16" s="81"/>
      <c r="G16" s="79"/>
      <c r="H16" s="82"/>
      <c r="I16" s="83"/>
      <c r="J16" s="79"/>
      <c r="K16" s="79"/>
      <c r="L16" s="238"/>
      <c r="M16" s="239"/>
      <c r="N16" s="238"/>
      <c r="O16" s="238"/>
      <c r="P16" s="238"/>
      <c r="Q16" s="239"/>
      <c r="R16" s="126"/>
      <c r="S16" s="122">
        <f t="shared" si="0"/>
        <v>0</v>
      </c>
      <c r="T16" s="122">
        <f t="shared" si="1"/>
        <v>0</v>
      </c>
      <c r="U16" s="121">
        <f t="shared" si="2"/>
        <v>0</v>
      </c>
      <c r="V16" s="122">
        <f t="shared" si="3"/>
        <v>0</v>
      </c>
      <c r="W16" s="121">
        <f t="shared" si="4"/>
        <v>0</v>
      </c>
      <c r="X16" s="122">
        <f t="shared" si="5"/>
        <v>0</v>
      </c>
    </row>
    <row r="17" spans="2:24" s="33" customFormat="1" ht="15">
      <c r="B17" s="87">
        <v>13</v>
      </c>
      <c r="C17" s="90"/>
      <c r="D17" s="90"/>
      <c r="E17" s="91"/>
      <c r="F17" s="92"/>
      <c r="G17" s="90"/>
      <c r="H17" s="93"/>
      <c r="I17" s="94"/>
      <c r="J17" s="90"/>
      <c r="K17" s="90"/>
      <c r="L17" s="238"/>
      <c r="M17" s="239"/>
      <c r="N17" s="238"/>
      <c r="O17" s="238"/>
      <c r="P17" s="238"/>
      <c r="Q17" s="239"/>
      <c r="R17" s="126"/>
      <c r="S17" s="122">
        <f t="shared" si="0"/>
        <v>0</v>
      </c>
      <c r="T17" s="122">
        <f t="shared" si="1"/>
        <v>0</v>
      </c>
      <c r="U17" s="121">
        <f t="shared" si="2"/>
        <v>0</v>
      </c>
      <c r="V17" s="122">
        <f t="shared" si="3"/>
        <v>0</v>
      </c>
      <c r="W17" s="121">
        <f t="shared" si="4"/>
        <v>0</v>
      </c>
      <c r="X17" s="122">
        <f t="shared" si="5"/>
        <v>0</v>
      </c>
    </row>
    <row r="18" spans="2:24" s="33" customFormat="1">
      <c r="B18" s="77">
        <v>14</v>
      </c>
      <c r="C18" s="79"/>
      <c r="D18" s="79"/>
      <c r="E18" s="80"/>
      <c r="F18" s="81"/>
      <c r="G18" s="79"/>
      <c r="H18" s="82"/>
      <c r="I18" s="83"/>
      <c r="J18" s="79"/>
      <c r="K18" s="79"/>
      <c r="L18" s="238"/>
      <c r="M18" s="239"/>
      <c r="N18" s="238"/>
      <c r="O18" s="238"/>
      <c r="P18" s="238"/>
      <c r="Q18" s="239"/>
      <c r="R18" s="126"/>
      <c r="S18" s="122">
        <f t="shared" si="0"/>
        <v>0</v>
      </c>
      <c r="T18" s="122">
        <f t="shared" si="1"/>
        <v>0</v>
      </c>
      <c r="U18" s="121">
        <f t="shared" si="2"/>
        <v>0</v>
      </c>
      <c r="V18" s="122">
        <f t="shared" si="3"/>
        <v>0</v>
      </c>
      <c r="W18" s="121">
        <f t="shared" si="4"/>
        <v>0</v>
      </c>
      <c r="X18" s="122">
        <f t="shared" si="5"/>
        <v>0</v>
      </c>
    </row>
    <row r="19" spans="2:24" s="33" customFormat="1">
      <c r="B19" s="87">
        <v>15</v>
      </c>
      <c r="C19" s="95"/>
      <c r="D19" s="90"/>
      <c r="E19" s="96"/>
      <c r="F19" s="92"/>
      <c r="G19" s="90"/>
      <c r="H19" s="93"/>
      <c r="I19" s="94"/>
      <c r="J19" s="90"/>
      <c r="K19" s="90"/>
      <c r="L19" s="238"/>
      <c r="M19" s="239"/>
      <c r="N19" s="238"/>
      <c r="O19" s="238"/>
      <c r="P19" s="238"/>
      <c r="Q19" s="239"/>
      <c r="R19" s="126"/>
      <c r="S19" s="122">
        <f t="shared" si="0"/>
        <v>0</v>
      </c>
      <c r="T19" s="122">
        <f t="shared" si="1"/>
        <v>0</v>
      </c>
      <c r="U19" s="121">
        <f t="shared" si="2"/>
        <v>0</v>
      </c>
      <c r="V19" s="122">
        <f t="shared" si="3"/>
        <v>0</v>
      </c>
      <c r="W19" s="121">
        <f t="shared" si="4"/>
        <v>0</v>
      </c>
      <c r="X19" s="122">
        <f t="shared" si="5"/>
        <v>0</v>
      </c>
    </row>
    <row r="20" spans="2:24" s="33" customFormat="1">
      <c r="B20" s="77">
        <v>16</v>
      </c>
      <c r="C20" s="79"/>
      <c r="D20" s="79"/>
      <c r="E20" s="80"/>
      <c r="F20" s="81"/>
      <c r="G20" s="79"/>
      <c r="H20" s="82"/>
      <c r="I20" s="83"/>
      <c r="J20" s="79"/>
      <c r="K20" s="79"/>
      <c r="L20" s="238"/>
      <c r="M20" s="239"/>
      <c r="N20" s="238"/>
      <c r="O20" s="238"/>
      <c r="P20" s="238"/>
      <c r="Q20" s="239"/>
      <c r="R20" s="126"/>
      <c r="S20" s="122">
        <f t="shared" si="0"/>
        <v>0</v>
      </c>
      <c r="T20" s="122">
        <f t="shared" si="1"/>
        <v>0</v>
      </c>
      <c r="U20" s="121">
        <f t="shared" si="2"/>
        <v>0</v>
      </c>
      <c r="V20" s="122">
        <f t="shared" si="3"/>
        <v>0</v>
      </c>
      <c r="W20" s="121">
        <f t="shared" si="4"/>
        <v>0</v>
      </c>
      <c r="X20" s="122">
        <f t="shared" si="5"/>
        <v>0</v>
      </c>
    </row>
    <row r="21" spans="2:24" s="33" customFormat="1">
      <c r="B21" s="87">
        <v>17</v>
      </c>
      <c r="C21" s="90"/>
      <c r="D21" s="90"/>
      <c r="E21" s="96"/>
      <c r="F21" s="92"/>
      <c r="G21" s="90"/>
      <c r="H21" s="93"/>
      <c r="I21" s="94"/>
      <c r="J21" s="90"/>
      <c r="K21" s="90"/>
      <c r="L21" s="238"/>
      <c r="M21" s="239"/>
      <c r="N21" s="238"/>
      <c r="O21" s="238"/>
      <c r="P21" s="238"/>
      <c r="Q21" s="239"/>
      <c r="R21" s="126"/>
      <c r="S21" s="122">
        <f t="shared" si="0"/>
        <v>0</v>
      </c>
      <c r="T21" s="122">
        <f t="shared" si="1"/>
        <v>0</v>
      </c>
      <c r="U21" s="121">
        <f t="shared" si="2"/>
        <v>0</v>
      </c>
      <c r="V21" s="122">
        <f t="shared" si="3"/>
        <v>0</v>
      </c>
      <c r="W21" s="121">
        <f t="shared" si="4"/>
        <v>0</v>
      </c>
      <c r="X21" s="122">
        <f t="shared" si="5"/>
        <v>0</v>
      </c>
    </row>
    <row r="22" spans="2:24" s="33" customFormat="1">
      <c r="B22" s="77">
        <v>18</v>
      </c>
      <c r="C22" s="79"/>
      <c r="D22" s="79"/>
      <c r="E22" s="80"/>
      <c r="F22" s="81"/>
      <c r="G22" s="79"/>
      <c r="H22" s="82"/>
      <c r="I22" s="83"/>
      <c r="J22" s="79"/>
      <c r="K22" s="79"/>
      <c r="L22" s="238"/>
      <c r="M22" s="239"/>
      <c r="N22" s="238"/>
      <c r="O22" s="238"/>
      <c r="P22" s="238"/>
      <c r="Q22" s="239"/>
      <c r="R22" s="126"/>
      <c r="S22" s="122">
        <f t="shared" si="0"/>
        <v>0</v>
      </c>
      <c r="T22" s="122">
        <f t="shared" si="1"/>
        <v>0</v>
      </c>
      <c r="U22" s="121">
        <f t="shared" si="2"/>
        <v>0</v>
      </c>
      <c r="V22" s="122">
        <f t="shared" si="3"/>
        <v>0</v>
      </c>
      <c r="W22" s="121">
        <f t="shared" si="4"/>
        <v>0</v>
      </c>
      <c r="X22" s="122">
        <f t="shared" si="5"/>
        <v>0</v>
      </c>
    </row>
    <row r="23" spans="2:24" s="33" customFormat="1">
      <c r="B23" s="87">
        <v>19</v>
      </c>
      <c r="C23" s="90"/>
      <c r="D23" s="90"/>
      <c r="E23" s="96"/>
      <c r="F23" s="92"/>
      <c r="G23" s="90"/>
      <c r="H23" s="93"/>
      <c r="I23" s="94"/>
      <c r="J23" s="90"/>
      <c r="K23" s="90"/>
      <c r="L23" s="238"/>
      <c r="M23" s="239"/>
      <c r="N23" s="238"/>
      <c r="O23" s="238"/>
      <c r="P23" s="238"/>
      <c r="Q23" s="239"/>
      <c r="R23" s="126"/>
      <c r="S23" s="122">
        <f t="shared" si="0"/>
        <v>0</v>
      </c>
      <c r="T23" s="122">
        <f t="shared" si="1"/>
        <v>0</v>
      </c>
      <c r="U23" s="121">
        <f t="shared" si="2"/>
        <v>0</v>
      </c>
      <c r="V23" s="122">
        <f t="shared" si="3"/>
        <v>0</v>
      </c>
      <c r="W23" s="121">
        <f t="shared" si="4"/>
        <v>0</v>
      </c>
      <c r="X23" s="122">
        <f t="shared" si="5"/>
        <v>0</v>
      </c>
    </row>
    <row r="24" spans="2:24" s="33" customFormat="1">
      <c r="B24" s="77">
        <v>20</v>
      </c>
      <c r="C24" s="78"/>
      <c r="D24" s="79"/>
      <c r="E24" s="80"/>
      <c r="F24" s="81"/>
      <c r="G24" s="79"/>
      <c r="H24" s="82"/>
      <c r="I24" s="83"/>
      <c r="J24" s="79"/>
      <c r="K24" s="79"/>
      <c r="L24" s="238"/>
      <c r="M24" s="239"/>
      <c r="N24" s="238"/>
      <c r="O24" s="238"/>
      <c r="P24" s="238"/>
      <c r="Q24" s="239"/>
      <c r="R24" s="126"/>
      <c r="S24" s="122">
        <f t="shared" si="0"/>
        <v>0</v>
      </c>
      <c r="T24" s="122">
        <f t="shared" si="1"/>
        <v>0</v>
      </c>
      <c r="U24" s="121">
        <f t="shared" si="2"/>
        <v>0</v>
      </c>
      <c r="V24" s="122">
        <f t="shared" si="3"/>
        <v>0</v>
      </c>
      <c r="W24" s="121">
        <f t="shared" si="4"/>
        <v>0</v>
      </c>
      <c r="X24" s="122">
        <f t="shared" si="5"/>
        <v>0</v>
      </c>
    </row>
    <row r="25" spans="2:24" s="33" customFormat="1">
      <c r="B25" s="87">
        <v>21</v>
      </c>
      <c r="C25" s="95"/>
      <c r="D25" s="90"/>
      <c r="E25" s="96"/>
      <c r="F25" s="92"/>
      <c r="G25" s="90"/>
      <c r="H25" s="93"/>
      <c r="I25" s="94"/>
      <c r="J25" s="90"/>
      <c r="K25" s="90"/>
      <c r="L25" s="238"/>
      <c r="M25" s="239"/>
      <c r="N25" s="238"/>
      <c r="O25" s="238"/>
      <c r="P25" s="238"/>
      <c r="Q25" s="239"/>
      <c r="R25" s="126"/>
      <c r="S25" s="122">
        <f t="shared" si="0"/>
        <v>0</v>
      </c>
      <c r="T25" s="122">
        <f t="shared" si="1"/>
        <v>0</v>
      </c>
      <c r="U25" s="121">
        <f t="shared" si="2"/>
        <v>0</v>
      </c>
      <c r="V25" s="122">
        <f t="shared" si="3"/>
        <v>0</v>
      </c>
      <c r="W25" s="121">
        <f t="shared" si="4"/>
        <v>0</v>
      </c>
      <c r="X25" s="122">
        <f t="shared" si="5"/>
        <v>0</v>
      </c>
    </row>
    <row r="26" spans="2:24" s="33" customFormat="1" ht="15" customHeight="1">
      <c r="B26" s="77">
        <v>22</v>
      </c>
      <c r="C26" s="79"/>
      <c r="D26" s="79"/>
      <c r="E26" s="80"/>
      <c r="F26" s="81"/>
      <c r="G26" s="79"/>
      <c r="H26" s="82"/>
      <c r="I26" s="83"/>
      <c r="J26" s="79"/>
      <c r="K26" s="79"/>
      <c r="L26" s="238"/>
      <c r="M26" s="239"/>
      <c r="N26" s="238"/>
      <c r="O26" s="238"/>
      <c r="P26" s="238"/>
      <c r="Q26" s="239"/>
      <c r="R26" s="126"/>
      <c r="S26" s="122">
        <f t="shared" si="0"/>
        <v>0</v>
      </c>
      <c r="T26" s="122">
        <f t="shared" si="1"/>
        <v>0</v>
      </c>
      <c r="U26" s="121">
        <f t="shared" si="2"/>
        <v>0</v>
      </c>
      <c r="V26" s="122">
        <f t="shared" si="3"/>
        <v>0</v>
      </c>
      <c r="W26" s="121">
        <f t="shared" si="4"/>
        <v>0</v>
      </c>
      <c r="X26" s="122">
        <f t="shared" si="5"/>
        <v>0</v>
      </c>
    </row>
    <row r="27" spans="2:24" s="33" customFormat="1" ht="15">
      <c r="B27" s="87">
        <v>23</v>
      </c>
      <c r="C27" s="90"/>
      <c r="D27" s="90"/>
      <c r="E27" s="91"/>
      <c r="F27" s="92"/>
      <c r="G27" s="90"/>
      <c r="H27" s="93"/>
      <c r="I27" s="94"/>
      <c r="J27" s="90"/>
      <c r="K27" s="90"/>
      <c r="L27" s="238"/>
      <c r="M27" s="239"/>
      <c r="N27" s="238"/>
      <c r="O27" s="238"/>
      <c r="P27" s="238"/>
      <c r="Q27" s="239"/>
      <c r="R27" s="126"/>
      <c r="S27" s="122">
        <f t="shared" si="0"/>
        <v>0</v>
      </c>
      <c r="T27" s="122">
        <f t="shared" si="1"/>
        <v>0</v>
      </c>
      <c r="U27" s="121">
        <f t="shared" si="2"/>
        <v>0</v>
      </c>
      <c r="V27" s="122">
        <f t="shared" si="3"/>
        <v>0</v>
      </c>
      <c r="W27" s="121">
        <f t="shared" si="4"/>
        <v>0</v>
      </c>
      <c r="X27" s="122">
        <f t="shared" si="5"/>
        <v>0</v>
      </c>
    </row>
    <row r="28" spans="2:24" s="33" customFormat="1">
      <c r="B28" s="77">
        <v>24</v>
      </c>
      <c r="C28" s="79"/>
      <c r="D28" s="79"/>
      <c r="E28" s="80"/>
      <c r="F28" s="81"/>
      <c r="G28" s="79"/>
      <c r="H28" s="82"/>
      <c r="I28" s="83"/>
      <c r="J28" s="79"/>
      <c r="K28" s="79"/>
      <c r="L28" s="238"/>
      <c r="M28" s="239"/>
      <c r="N28" s="238"/>
      <c r="O28" s="238"/>
      <c r="P28" s="238"/>
      <c r="Q28" s="239"/>
      <c r="R28" s="126"/>
      <c r="S28" s="122">
        <f t="shared" si="0"/>
        <v>0</v>
      </c>
      <c r="T28" s="122">
        <f t="shared" si="1"/>
        <v>0</v>
      </c>
      <c r="U28" s="121">
        <f t="shared" si="2"/>
        <v>0</v>
      </c>
      <c r="V28" s="122">
        <f t="shared" si="3"/>
        <v>0</v>
      </c>
      <c r="W28" s="121">
        <f t="shared" si="4"/>
        <v>0</v>
      </c>
      <c r="X28" s="122">
        <f t="shared" si="5"/>
        <v>0</v>
      </c>
    </row>
    <row r="29" spans="2:24" s="33" customFormat="1">
      <c r="B29" s="87">
        <v>25</v>
      </c>
      <c r="C29" s="95"/>
      <c r="D29" s="90"/>
      <c r="E29" s="96"/>
      <c r="F29" s="92"/>
      <c r="G29" s="90"/>
      <c r="H29" s="93"/>
      <c r="I29" s="94"/>
      <c r="J29" s="90"/>
      <c r="K29" s="90"/>
      <c r="L29" s="238"/>
      <c r="M29" s="239"/>
      <c r="N29" s="238"/>
      <c r="O29" s="238"/>
      <c r="P29" s="238"/>
      <c r="Q29" s="239"/>
      <c r="R29" s="126"/>
      <c r="S29" s="122">
        <f t="shared" si="0"/>
        <v>0</v>
      </c>
      <c r="T29" s="122">
        <f t="shared" si="1"/>
        <v>0</v>
      </c>
      <c r="U29" s="121">
        <f t="shared" si="2"/>
        <v>0</v>
      </c>
      <c r="V29" s="122">
        <f t="shared" si="3"/>
        <v>0</v>
      </c>
      <c r="W29" s="121">
        <f t="shared" si="4"/>
        <v>0</v>
      </c>
      <c r="X29" s="122">
        <f t="shared" si="5"/>
        <v>0</v>
      </c>
    </row>
    <row r="30" spans="2:24" s="33" customFormat="1">
      <c r="B30" s="77">
        <v>26</v>
      </c>
      <c r="C30" s="79"/>
      <c r="D30" s="79"/>
      <c r="E30" s="80"/>
      <c r="F30" s="81"/>
      <c r="G30" s="79"/>
      <c r="H30" s="82"/>
      <c r="I30" s="83"/>
      <c r="J30" s="79"/>
      <c r="K30" s="79"/>
      <c r="L30" s="238"/>
      <c r="M30" s="239"/>
      <c r="N30" s="238"/>
      <c r="O30" s="238"/>
      <c r="P30" s="238"/>
      <c r="Q30" s="239"/>
      <c r="R30" s="126"/>
      <c r="S30" s="122">
        <f t="shared" si="0"/>
        <v>0</v>
      </c>
      <c r="T30" s="122">
        <f t="shared" si="1"/>
        <v>0</v>
      </c>
      <c r="U30" s="121">
        <f t="shared" si="2"/>
        <v>0</v>
      </c>
      <c r="V30" s="122">
        <f t="shared" si="3"/>
        <v>0</v>
      </c>
      <c r="W30" s="121">
        <f t="shared" si="4"/>
        <v>0</v>
      </c>
      <c r="X30" s="122">
        <f t="shared" si="5"/>
        <v>0</v>
      </c>
    </row>
    <row r="31" spans="2:24" s="33" customFormat="1">
      <c r="B31" s="87">
        <v>27</v>
      </c>
      <c r="C31" s="90"/>
      <c r="D31" s="90"/>
      <c r="E31" s="96"/>
      <c r="F31" s="92"/>
      <c r="G31" s="90"/>
      <c r="H31" s="93"/>
      <c r="I31" s="94"/>
      <c r="J31" s="90"/>
      <c r="K31" s="90"/>
      <c r="L31" s="238"/>
      <c r="M31" s="239"/>
      <c r="N31" s="238"/>
      <c r="O31" s="238"/>
      <c r="P31" s="238"/>
      <c r="Q31" s="239"/>
      <c r="R31" s="126"/>
      <c r="S31" s="122">
        <f t="shared" si="0"/>
        <v>0</v>
      </c>
      <c r="T31" s="122">
        <f t="shared" si="1"/>
        <v>0</v>
      </c>
      <c r="U31" s="121">
        <f t="shared" si="2"/>
        <v>0</v>
      </c>
      <c r="V31" s="122">
        <f t="shared" si="3"/>
        <v>0</v>
      </c>
      <c r="W31" s="121">
        <f t="shared" si="4"/>
        <v>0</v>
      </c>
      <c r="X31" s="122">
        <f t="shared" si="5"/>
        <v>0</v>
      </c>
    </row>
    <row r="32" spans="2:24" s="33" customFormat="1">
      <c r="B32" s="77">
        <v>28</v>
      </c>
      <c r="C32" s="79"/>
      <c r="D32" s="79"/>
      <c r="E32" s="80"/>
      <c r="F32" s="81"/>
      <c r="G32" s="79"/>
      <c r="H32" s="82"/>
      <c r="I32" s="83"/>
      <c r="J32" s="79"/>
      <c r="K32" s="79"/>
      <c r="L32" s="238"/>
      <c r="M32" s="239"/>
      <c r="N32" s="238"/>
      <c r="O32" s="238"/>
      <c r="P32" s="238"/>
      <c r="Q32" s="239"/>
      <c r="R32" s="126"/>
      <c r="S32" s="122">
        <f t="shared" si="0"/>
        <v>0</v>
      </c>
      <c r="T32" s="122">
        <f t="shared" si="1"/>
        <v>0</v>
      </c>
      <c r="U32" s="121">
        <f t="shared" si="2"/>
        <v>0</v>
      </c>
      <c r="V32" s="122">
        <f t="shared" si="3"/>
        <v>0</v>
      </c>
      <c r="W32" s="121">
        <f t="shared" si="4"/>
        <v>0</v>
      </c>
      <c r="X32" s="122">
        <f t="shared" si="5"/>
        <v>0</v>
      </c>
    </row>
    <row r="33" spans="2:24" s="33" customFormat="1">
      <c r="B33" s="87">
        <v>29</v>
      </c>
      <c r="C33" s="90"/>
      <c r="D33" s="90"/>
      <c r="E33" s="96"/>
      <c r="F33" s="92"/>
      <c r="G33" s="90"/>
      <c r="H33" s="93"/>
      <c r="I33" s="94"/>
      <c r="J33" s="90"/>
      <c r="K33" s="90"/>
      <c r="L33" s="238"/>
      <c r="M33" s="239"/>
      <c r="N33" s="238"/>
      <c r="O33" s="238"/>
      <c r="P33" s="238"/>
      <c r="Q33" s="239"/>
      <c r="R33" s="126"/>
      <c r="S33" s="122">
        <f t="shared" si="0"/>
        <v>0</v>
      </c>
      <c r="T33" s="122">
        <f t="shared" si="1"/>
        <v>0</v>
      </c>
      <c r="U33" s="121">
        <f t="shared" si="2"/>
        <v>0</v>
      </c>
      <c r="V33" s="122">
        <f t="shared" si="3"/>
        <v>0</v>
      </c>
      <c r="W33" s="121">
        <f t="shared" si="4"/>
        <v>0</v>
      </c>
      <c r="X33" s="122">
        <f t="shared" si="5"/>
        <v>0</v>
      </c>
    </row>
    <row r="34" spans="2:24" s="33" customFormat="1">
      <c r="B34" s="77">
        <v>30</v>
      </c>
      <c r="C34" s="78"/>
      <c r="D34" s="79"/>
      <c r="E34" s="80"/>
      <c r="F34" s="81"/>
      <c r="G34" s="79"/>
      <c r="H34" s="82"/>
      <c r="I34" s="83"/>
      <c r="J34" s="79"/>
      <c r="K34" s="79"/>
      <c r="L34" s="238"/>
      <c r="M34" s="239"/>
      <c r="N34" s="238"/>
      <c r="O34" s="238"/>
      <c r="P34" s="238"/>
      <c r="Q34" s="239"/>
      <c r="R34" s="126"/>
      <c r="S34" s="122">
        <f t="shared" si="0"/>
        <v>0</v>
      </c>
      <c r="T34" s="122">
        <f t="shared" si="1"/>
        <v>0</v>
      </c>
      <c r="U34" s="121">
        <f t="shared" si="2"/>
        <v>0</v>
      </c>
      <c r="V34" s="122">
        <f t="shared" si="3"/>
        <v>0</v>
      </c>
      <c r="W34" s="121">
        <f t="shared" si="4"/>
        <v>0</v>
      </c>
      <c r="X34" s="122">
        <f t="shared" si="5"/>
        <v>0</v>
      </c>
    </row>
    <row r="35" spans="2:24" s="33" customFormat="1">
      <c r="B35" s="87">
        <v>31</v>
      </c>
      <c r="C35" s="95"/>
      <c r="D35" s="90"/>
      <c r="E35" s="96"/>
      <c r="F35" s="92"/>
      <c r="G35" s="90"/>
      <c r="H35" s="93"/>
      <c r="I35" s="94"/>
      <c r="J35" s="90"/>
      <c r="K35" s="90"/>
      <c r="L35" s="238"/>
      <c r="M35" s="239"/>
      <c r="N35" s="238"/>
      <c r="O35" s="238"/>
      <c r="P35" s="238"/>
      <c r="Q35" s="239"/>
      <c r="R35" s="126"/>
      <c r="S35" s="122">
        <f t="shared" si="0"/>
        <v>0</v>
      </c>
      <c r="T35" s="122">
        <f t="shared" si="1"/>
        <v>0</v>
      </c>
      <c r="U35" s="121">
        <f t="shared" si="2"/>
        <v>0</v>
      </c>
      <c r="V35" s="122">
        <f t="shared" si="3"/>
        <v>0</v>
      </c>
      <c r="W35" s="121">
        <f t="shared" si="4"/>
        <v>0</v>
      </c>
      <c r="X35" s="122">
        <f t="shared" si="5"/>
        <v>0</v>
      </c>
    </row>
    <row r="36" spans="2:24" s="33" customFormat="1">
      <c r="B36" s="77">
        <v>32</v>
      </c>
      <c r="C36" s="79"/>
      <c r="D36" s="79"/>
      <c r="E36" s="80"/>
      <c r="F36" s="81"/>
      <c r="G36" s="79"/>
      <c r="H36" s="82"/>
      <c r="I36" s="83"/>
      <c r="J36" s="79"/>
      <c r="K36" s="79"/>
      <c r="L36" s="238"/>
      <c r="M36" s="239"/>
      <c r="N36" s="238"/>
      <c r="O36" s="238"/>
      <c r="P36" s="238"/>
      <c r="Q36" s="239"/>
      <c r="R36" s="126"/>
      <c r="S36" s="122">
        <f t="shared" si="0"/>
        <v>0</v>
      </c>
      <c r="T36" s="122">
        <f t="shared" si="1"/>
        <v>0</v>
      </c>
      <c r="U36" s="121">
        <f t="shared" si="2"/>
        <v>0</v>
      </c>
      <c r="V36" s="122">
        <f t="shared" si="3"/>
        <v>0</v>
      </c>
      <c r="W36" s="121">
        <f t="shared" si="4"/>
        <v>0</v>
      </c>
      <c r="X36" s="122">
        <f t="shared" si="5"/>
        <v>0</v>
      </c>
    </row>
    <row r="37" spans="2:24" s="33" customFormat="1" ht="15">
      <c r="B37" s="87">
        <v>33</v>
      </c>
      <c r="C37" s="90"/>
      <c r="D37" s="90"/>
      <c r="E37" s="91"/>
      <c r="F37" s="92"/>
      <c r="G37" s="90"/>
      <c r="H37" s="93"/>
      <c r="I37" s="94"/>
      <c r="J37" s="90"/>
      <c r="K37" s="90"/>
      <c r="L37" s="238"/>
      <c r="M37" s="239"/>
      <c r="N37" s="238"/>
      <c r="O37" s="238"/>
      <c r="P37" s="238"/>
      <c r="Q37" s="239"/>
      <c r="R37" s="126"/>
      <c r="S37" s="122">
        <f t="shared" ref="S37:S69" si="6">IF(C37="",0,1)</f>
        <v>0</v>
      </c>
      <c r="T37" s="122">
        <f t="shared" ref="T37:T69" si="7">IF(I37="",0,1)</f>
        <v>0</v>
      </c>
      <c r="U37" s="121">
        <f t="shared" si="2"/>
        <v>0</v>
      </c>
      <c r="V37" s="122">
        <f t="shared" si="3"/>
        <v>0</v>
      </c>
      <c r="W37" s="121">
        <f t="shared" si="4"/>
        <v>0</v>
      </c>
      <c r="X37" s="122">
        <f t="shared" si="5"/>
        <v>0</v>
      </c>
    </row>
    <row r="38" spans="2:24" s="33" customFormat="1">
      <c r="B38" s="77">
        <v>34</v>
      </c>
      <c r="C38" s="79"/>
      <c r="D38" s="79"/>
      <c r="E38" s="80"/>
      <c r="F38" s="81"/>
      <c r="G38" s="79"/>
      <c r="H38" s="82"/>
      <c r="I38" s="83"/>
      <c r="J38" s="79"/>
      <c r="K38" s="79"/>
      <c r="L38" s="238"/>
      <c r="M38" s="239"/>
      <c r="N38" s="238"/>
      <c r="O38" s="238"/>
      <c r="P38" s="238"/>
      <c r="Q38" s="239"/>
      <c r="R38" s="126"/>
      <c r="S38" s="122">
        <f t="shared" si="6"/>
        <v>0</v>
      </c>
      <c r="T38" s="122">
        <f t="shared" si="7"/>
        <v>0</v>
      </c>
      <c r="U38" s="121">
        <f t="shared" si="2"/>
        <v>0</v>
      </c>
      <c r="V38" s="122">
        <f t="shared" si="3"/>
        <v>0</v>
      </c>
      <c r="W38" s="121">
        <f t="shared" si="4"/>
        <v>0</v>
      </c>
      <c r="X38" s="122">
        <f t="shared" si="5"/>
        <v>0</v>
      </c>
    </row>
    <row r="39" spans="2:24" s="33" customFormat="1">
      <c r="B39" s="87">
        <v>35</v>
      </c>
      <c r="C39" s="95"/>
      <c r="D39" s="90"/>
      <c r="E39" s="96"/>
      <c r="F39" s="92"/>
      <c r="G39" s="90"/>
      <c r="H39" s="93"/>
      <c r="I39" s="94"/>
      <c r="J39" s="90"/>
      <c r="K39" s="90"/>
      <c r="L39" s="238"/>
      <c r="M39" s="239"/>
      <c r="N39" s="238"/>
      <c r="O39" s="238"/>
      <c r="P39" s="238"/>
      <c r="Q39" s="239"/>
      <c r="R39" s="126"/>
      <c r="S39" s="122">
        <f t="shared" si="6"/>
        <v>0</v>
      </c>
      <c r="T39" s="122">
        <f t="shared" si="7"/>
        <v>0</v>
      </c>
      <c r="U39" s="121">
        <f t="shared" si="2"/>
        <v>0</v>
      </c>
      <c r="V39" s="122">
        <f t="shared" si="3"/>
        <v>0</v>
      </c>
      <c r="W39" s="121">
        <f t="shared" si="4"/>
        <v>0</v>
      </c>
      <c r="X39" s="122">
        <f t="shared" si="5"/>
        <v>0</v>
      </c>
    </row>
    <row r="40" spans="2:24" s="33" customFormat="1">
      <c r="B40" s="77">
        <v>36</v>
      </c>
      <c r="C40" s="79"/>
      <c r="D40" s="79"/>
      <c r="E40" s="80"/>
      <c r="F40" s="81"/>
      <c r="G40" s="79"/>
      <c r="H40" s="82"/>
      <c r="I40" s="83"/>
      <c r="J40" s="79"/>
      <c r="K40" s="79"/>
      <c r="L40" s="238"/>
      <c r="M40" s="239"/>
      <c r="N40" s="238"/>
      <c r="O40" s="238"/>
      <c r="P40" s="238"/>
      <c r="Q40" s="239"/>
      <c r="R40" s="126"/>
      <c r="S40" s="122">
        <f t="shared" si="6"/>
        <v>0</v>
      </c>
      <c r="T40" s="122">
        <f t="shared" si="7"/>
        <v>0</v>
      </c>
      <c r="U40" s="121">
        <f t="shared" si="2"/>
        <v>0</v>
      </c>
      <c r="V40" s="122">
        <f t="shared" si="3"/>
        <v>0</v>
      </c>
      <c r="W40" s="121">
        <f t="shared" si="4"/>
        <v>0</v>
      </c>
      <c r="X40" s="122">
        <f t="shared" si="5"/>
        <v>0</v>
      </c>
    </row>
    <row r="41" spans="2:24" s="33" customFormat="1">
      <c r="B41" s="87">
        <v>37</v>
      </c>
      <c r="C41" s="90"/>
      <c r="D41" s="90"/>
      <c r="E41" s="96"/>
      <c r="F41" s="92"/>
      <c r="G41" s="90"/>
      <c r="H41" s="93"/>
      <c r="I41" s="94"/>
      <c r="J41" s="90"/>
      <c r="K41" s="90"/>
      <c r="L41" s="238"/>
      <c r="M41" s="239"/>
      <c r="N41" s="238"/>
      <c r="O41" s="238"/>
      <c r="P41" s="238"/>
      <c r="Q41" s="239"/>
      <c r="R41" s="126"/>
      <c r="S41" s="122">
        <f t="shared" si="6"/>
        <v>0</v>
      </c>
      <c r="T41" s="122">
        <f t="shared" si="7"/>
        <v>0</v>
      </c>
      <c r="U41" s="121">
        <f t="shared" si="2"/>
        <v>0</v>
      </c>
      <c r="V41" s="122">
        <f t="shared" si="3"/>
        <v>0</v>
      </c>
      <c r="W41" s="121">
        <f t="shared" si="4"/>
        <v>0</v>
      </c>
      <c r="X41" s="122">
        <f t="shared" si="5"/>
        <v>0</v>
      </c>
    </row>
    <row r="42" spans="2:24" s="33" customFormat="1">
      <c r="B42" s="77">
        <v>38</v>
      </c>
      <c r="C42" s="79"/>
      <c r="D42" s="79"/>
      <c r="E42" s="80"/>
      <c r="F42" s="81"/>
      <c r="G42" s="79"/>
      <c r="H42" s="82"/>
      <c r="I42" s="83"/>
      <c r="J42" s="79"/>
      <c r="K42" s="79"/>
      <c r="L42" s="238"/>
      <c r="M42" s="239"/>
      <c r="N42" s="238"/>
      <c r="O42" s="238"/>
      <c r="P42" s="238"/>
      <c r="Q42" s="239"/>
      <c r="R42" s="126"/>
      <c r="S42" s="122">
        <f t="shared" si="6"/>
        <v>0</v>
      </c>
      <c r="T42" s="122">
        <f t="shared" si="7"/>
        <v>0</v>
      </c>
      <c r="U42" s="121">
        <f t="shared" si="2"/>
        <v>0</v>
      </c>
      <c r="V42" s="122">
        <f t="shared" si="3"/>
        <v>0</v>
      </c>
      <c r="W42" s="121">
        <f t="shared" si="4"/>
        <v>0</v>
      </c>
      <c r="X42" s="122">
        <f t="shared" si="5"/>
        <v>0</v>
      </c>
    </row>
    <row r="43" spans="2:24" s="33" customFormat="1">
      <c r="B43" s="87">
        <v>39</v>
      </c>
      <c r="C43" s="90"/>
      <c r="D43" s="90"/>
      <c r="E43" s="96"/>
      <c r="F43" s="92"/>
      <c r="G43" s="90"/>
      <c r="H43" s="93"/>
      <c r="I43" s="94"/>
      <c r="J43" s="90"/>
      <c r="K43" s="90"/>
      <c r="L43" s="238"/>
      <c r="M43" s="239"/>
      <c r="N43" s="238"/>
      <c r="O43" s="238"/>
      <c r="P43" s="238"/>
      <c r="Q43" s="239"/>
      <c r="R43" s="126"/>
      <c r="S43" s="122">
        <f t="shared" si="6"/>
        <v>0</v>
      </c>
      <c r="T43" s="122">
        <f t="shared" si="7"/>
        <v>0</v>
      </c>
      <c r="U43" s="121">
        <f t="shared" si="2"/>
        <v>0</v>
      </c>
      <c r="V43" s="122">
        <f t="shared" si="3"/>
        <v>0</v>
      </c>
      <c r="W43" s="121">
        <f t="shared" si="4"/>
        <v>0</v>
      </c>
      <c r="X43" s="122">
        <f t="shared" si="5"/>
        <v>0</v>
      </c>
    </row>
    <row r="44" spans="2:24" s="33" customFormat="1">
      <c r="B44" s="77">
        <v>40</v>
      </c>
      <c r="C44" s="78"/>
      <c r="D44" s="79"/>
      <c r="E44" s="80"/>
      <c r="F44" s="81"/>
      <c r="G44" s="79"/>
      <c r="H44" s="82"/>
      <c r="I44" s="83"/>
      <c r="J44" s="79"/>
      <c r="K44" s="79"/>
      <c r="L44" s="238"/>
      <c r="M44" s="239"/>
      <c r="N44" s="238"/>
      <c r="O44" s="238"/>
      <c r="P44" s="238"/>
      <c r="Q44" s="239"/>
      <c r="R44" s="126"/>
      <c r="S44" s="122">
        <f t="shared" si="6"/>
        <v>0</v>
      </c>
      <c r="T44" s="122">
        <f t="shared" si="7"/>
        <v>0</v>
      </c>
      <c r="U44" s="121">
        <f t="shared" si="2"/>
        <v>0</v>
      </c>
      <c r="V44" s="122">
        <f t="shared" si="3"/>
        <v>0</v>
      </c>
      <c r="W44" s="121">
        <f t="shared" si="4"/>
        <v>0</v>
      </c>
      <c r="X44" s="122">
        <f t="shared" si="5"/>
        <v>0</v>
      </c>
    </row>
    <row r="45" spans="2:24" s="33" customFormat="1">
      <c r="B45" s="87">
        <v>41</v>
      </c>
      <c r="C45" s="95"/>
      <c r="D45" s="90"/>
      <c r="E45" s="96"/>
      <c r="F45" s="92"/>
      <c r="G45" s="90"/>
      <c r="H45" s="93"/>
      <c r="I45" s="94"/>
      <c r="J45" s="90"/>
      <c r="K45" s="90"/>
      <c r="L45" s="238"/>
      <c r="M45" s="239"/>
      <c r="N45" s="238"/>
      <c r="O45" s="238"/>
      <c r="P45" s="238"/>
      <c r="Q45" s="239"/>
      <c r="R45" s="126"/>
      <c r="S45" s="122">
        <f t="shared" si="6"/>
        <v>0</v>
      </c>
      <c r="T45" s="122">
        <f t="shared" si="7"/>
        <v>0</v>
      </c>
      <c r="U45" s="121">
        <f t="shared" si="2"/>
        <v>0</v>
      </c>
      <c r="V45" s="122">
        <f t="shared" si="3"/>
        <v>0</v>
      </c>
      <c r="W45" s="121">
        <f t="shared" si="4"/>
        <v>0</v>
      </c>
      <c r="X45" s="122">
        <f t="shared" si="5"/>
        <v>0</v>
      </c>
    </row>
    <row r="46" spans="2:24" s="33" customFormat="1">
      <c r="B46" s="77">
        <v>42</v>
      </c>
      <c r="C46" s="79"/>
      <c r="D46" s="79"/>
      <c r="E46" s="80"/>
      <c r="F46" s="81"/>
      <c r="G46" s="79"/>
      <c r="H46" s="82"/>
      <c r="I46" s="83"/>
      <c r="J46" s="79"/>
      <c r="K46" s="79"/>
      <c r="L46" s="238"/>
      <c r="M46" s="239"/>
      <c r="N46" s="238"/>
      <c r="O46" s="238"/>
      <c r="P46" s="238"/>
      <c r="Q46" s="239"/>
      <c r="R46" s="126"/>
      <c r="S46" s="122">
        <f t="shared" si="6"/>
        <v>0</v>
      </c>
      <c r="T46" s="122">
        <f t="shared" si="7"/>
        <v>0</v>
      </c>
      <c r="U46" s="121">
        <f t="shared" si="2"/>
        <v>0</v>
      </c>
      <c r="V46" s="122">
        <f t="shared" si="3"/>
        <v>0</v>
      </c>
      <c r="W46" s="121">
        <f t="shared" si="4"/>
        <v>0</v>
      </c>
      <c r="X46" s="122">
        <f t="shared" si="5"/>
        <v>0</v>
      </c>
    </row>
    <row r="47" spans="2:24" s="33" customFormat="1" ht="15">
      <c r="B47" s="87">
        <v>43</v>
      </c>
      <c r="C47" s="90"/>
      <c r="D47" s="90"/>
      <c r="E47" s="91"/>
      <c r="F47" s="92"/>
      <c r="G47" s="90"/>
      <c r="H47" s="93"/>
      <c r="I47" s="94"/>
      <c r="J47" s="90"/>
      <c r="K47" s="90"/>
      <c r="L47" s="238"/>
      <c r="M47" s="239"/>
      <c r="N47" s="238"/>
      <c r="O47" s="238"/>
      <c r="P47" s="238"/>
      <c r="Q47" s="239"/>
      <c r="R47" s="126"/>
      <c r="S47" s="122">
        <f t="shared" si="6"/>
        <v>0</v>
      </c>
      <c r="T47" s="122">
        <f t="shared" si="7"/>
        <v>0</v>
      </c>
      <c r="U47" s="121">
        <f t="shared" si="2"/>
        <v>0</v>
      </c>
      <c r="V47" s="122">
        <f t="shared" si="3"/>
        <v>0</v>
      </c>
      <c r="W47" s="121">
        <f t="shared" si="4"/>
        <v>0</v>
      </c>
      <c r="X47" s="122">
        <f t="shared" si="5"/>
        <v>0</v>
      </c>
    </row>
    <row r="48" spans="2:24" s="33" customFormat="1">
      <c r="B48" s="77">
        <v>44</v>
      </c>
      <c r="C48" s="79"/>
      <c r="D48" s="79"/>
      <c r="E48" s="80"/>
      <c r="F48" s="81"/>
      <c r="G48" s="79"/>
      <c r="H48" s="82"/>
      <c r="I48" s="83"/>
      <c r="J48" s="79"/>
      <c r="K48" s="79"/>
      <c r="L48" s="238"/>
      <c r="M48" s="239"/>
      <c r="N48" s="238"/>
      <c r="O48" s="238"/>
      <c r="P48" s="238"/>
      <c r="Q48" s="239"/>
      <c r="R48" s="126"/>
      <c r="S48" s="122">
        <f t="shared" si="6"/>
        <v>0</v>
      </c>
      <c r="T48" s="122">
        <f t="shared" si="7"/>
        <v>0</v>
      </c>
      <c r="U48" s="121">
        <f t="shared" si="2"/>
        <v>0</v>
      </c>
      <c r="V48" s="122">
        <f t="shared" si="3"/>
        <v>0</v>
      </c>
      <c r="W48" s="121">
        <f t="shared" si="4"/>
        <v>0</v>
      </c>
      <c r="X48" s="122">
        <f t="shared" si="5"/>
        <v>0</v>
      </c>
    </row>
    <row r="49" spans="2:31" s="33" customFormat="1">
      <c r="B49" s="87">
        <v>45</v>
      </c>
      <c r="C49" s="95"/>
      <c r="D49" s="90"/>
      <c r="E49" s="96"/>
      <c r="F49" s="92"/>
      <c r="G49" s="90"/>
      <c r="H49" s="93"/>
      <c r="I49" s="94"/>
      <c r="J49" s="90"/>
      <c r="K49" s="90"/>
      <c r="L49" s="238"/>
      <c r="M49" s="239"/>
      <c r="N49" s="238"/>
      <c r="O49" s="238"/>
      <c r="P49" s="238"/>
      <c r="Q49" s="239"/>
      <c r="R49" s="126"/>
      <c r="S49" s="122">
        <f t="shared" si="6"/>
        <v>0</v>
      </c>
      <c r="T49" s="122">
        <f t="shared" si="7"/>
        <v>0</v>
      </c>
      <c r="U49" s="121">
        <f t="shared" si="2"/>
        <v>0</v>
      </c>
      <c r="V49" s="122">
        <f t="shared" si="3"/>
        <v>0</v>
      </c>
      <c r="W49" s="121">
        <f t="shared" si="4"/>
        <v>0</v>
      </c>
      <c r="X49" s="122">
        <f t="shared" si="5"/>
        <v>0</v>
      </c>
    </row>
    <row r="50" spans="2:31" s="33" customFormat="1">
      <c r="B50" s="77">
        <v>46</v>
      </c>
      <c r="C50" s="79"/>
      <c r="D50" s="79"/>
      <c r="E50" s="80"/>
      <c r="F50" s="81"/>
      <c r="G50" s="79"/>
      <c r="H50" s="82"/>
      <c r="I50" s="83"/>
      <c r="J50" s="79"/>
      <c r="K50" s="79"/>
      <c r="L50" s="238"/>
      <c r="M50" s="239"/>
      <c r="N50" s="238"/>
      <c r="O50" s="238"/>
      <c r="P50" s="238"/>
      <c r="Q50" s="239"/>
      <c r="R50" s="126"/>
      <c r="S50" s="122">
        <f t="shared" si="6"/>
        <v>0</v>
      </c>
      <c r="T50" s="122">
        <f t="shared" si="7"/>
        <v>0</v>
      </c>
      <c r="U50" s="121">
        <f t="shared" si="2"/>
        <v>0</v>
      </c>
      <c r="V50" s="122">
        <f t="shared" si="3"/>
        <v>0</v>
      </c>
      <c r="W50" s="121">
        <f t="shared" si="4"/>
        <v>0</v>
      </c>
      <c r="X50" s="122">
        <f t="shared" si="5"/>
        <v>0</v>
      </c>
      <c r="AE50" s="37"/>
    </row>
    <row r="51" spans="2:31" s="33" customFormat="1">
      <c r="B51" s="87">
        <v>47</v>
      </c>
      <c r="C51" s="90"/>
      <c r="D51" s="90"/>
      <c r="E51" s="96"/>
      <c r="F51" s="92"/>
      <c r="G51" s="90"/>
      <c r="H51" s="93"/>
      <c r="I51" s="94"/>
      <c r="J51" s="90"/>
      <c r="K51" s="90"/>
      <c r="L51" s="238"/>
      <c r="M51" s="239"/>
      <c r="N51" s="238"/>
      <c r="O51" s="238"/>
      <c r="P51" s="238"/>
      <c r="Q51" s="239"/>
      <c r="R51" s="126"/>
      <c r="S51" s="122">
        <f t="shared" si="6"/>
        <v>0</v>
      </c>
      <c r="T51" s="122">
        <f t="shared" si="7"/>
        <v>0</v>
      </c>
      <c r="U51" s="121">
        <f t="shared" si="2"/>
        <v>0</v>
      </c>
      <c r="V51" s="122">
        <f t="shared" si="3"/>
        <v>0</v>
      </c>
      <c r="W51" s="121">
        <f t="shared" si="4"/>
        <v>0</v>
      </c>
      <c r="X51" s="122">
        <f t="shared" si="5"/>
        <v>0</v>
      </c>
    </row>
    <row r="52" spans="2:31" s="33" customFormat="1">
      <c r="B52" s="77">
        <v>48</v>
      </c>
      <c r="C52" s="79"/>
      <c r="D52" s="79"/>
      <c r="E52" s="80"/>
      <c r="F52" s="81"/>
      <c r="G52" s="79"/>
      <c r="H52" s="82"/>
      <c r="I52" s="83"/>
      <c r="J52" s="79"/>
      <c r="K52" s="79"/>
      <c r="L52" s="238"/>
      <c r="M52" s="239"/>
      <c r="N52" s="238"/>
      <c r="O52" s="238"/>
      <c r="P52" s="238"/>
      <c r="Q52" s="239"/>
      <c r="R52" s="126"/>
      <c r="S52" s="122">
        <f t="shared" si="6"/>
        <v>0</v>
      </c>
      <c r="T52" s="122">
        <f t="shared" si="7"/>
        <v>0</v>
      </c>
      <c r="U52" s="121">
        <f t="shared" si="2"/>
        <v>0</v>
      </c>
      <c r="V52" s="122">
        <f t="shared" si="3"/>
        <v>0</v>
      </c>
      <c r="W52" s="121">
        <f t="shared" si="4"/>
        <v>0</v>
      </c>
      <c r="X52" s="122">
        <f t="shared" si="5"/>
        <v>0</v>
      </c>
    </row>
    <row r="53" spans="2:31" s="33" customFormat="1">
      <c r="B53" s="87">
        <v>49</v>
      </c>
      <c r="C53" s="90"/>
      <c r="D53" s="90"/>
      <c r="E53" s="96"/>
      <c r="F53" s="92"/>
      <c r="G53" s="90"/>
      <c r="H53" s="93"/>
      <c r="I53" s="94"/>
      <c r="J53" s="90"/>
      <c r="K53" s="90"/>
      <c r="L53" s="238"/>
      <c r="M53" s="239"/>
      <c r="N53" s="238"/>
      <c r="O53" s="238"/>
      <c r="P53" s="238"/>
      <c r="Q53" s="239"/>
      <c r="R53" s="126"/>
      <c r="S53" s="122">
        <f t="shared" si="6"/>
        <v>0</v>
      </c>
      <c r="T53" s="122">
        <f t="shared" si="7"/>
        <v>0</v>
      </c>
      <c r="U53" s="121">
        <f t="shared" si="2"/>
        <v>0</v>
      </c>
      <c r="V53" s="122">
        <f t="shared" si="3"/>
        <v>0</v>
      </c>
      <c r="W53" s="121">
        <f t="shared" si="4"/>
        <v>0</v>
      </c>
      <c r="X53" s="122">
        <f t="shared" si="5"/>
        <v>0</v>
      </c>
    </row>
    <row r="54" spans="2:31" s="33" customFormat="1">
      <c r="B54" s="77">
        <v>50</v>
      </c>
      <c r="C54" s="78"/>
      <c r="D54" s="79"/>
      <c r="E54" s="80"/>
      <c r="F54" s="81"/>
      <c r="G54" s="79"/>
      <c r="H54" s="82"/>
      <c r="I54" s="83"/>
      <c r="J54" s="79"/>
      <c r="K54" s="79"/>
      <c r="L54" s="238"/>
      <c r="M54" s="239"/>
      <c r="N54" s="238"/>
      <c r="O54" s="238"/>
      <c r="P54" s="238"/>
      <c r="Q54" s="239"/>
      <c r="R54" s="126"/>
      <c r="S54" s="122">
        <f t="shared" si="6"/>
        <v>0</v>
      </c>
      <c r="T54" s="122">
        <f t="shared" si="7"/>
        <v>0</v>
      </c>
      <c r="U54" s="121">
        <f t="shared" si="2"/>
        <v>0</v>
      </c>
      <c r="V54" s="122">
        <f t="shared" si="3"/>
        <v>0</v>
      </c>
      <c r="W54" s="121">
        <f t="shared" si="4"/>
        <v>0</v>
      </c>
      <c r="X54" s="122">
        <f t="shared" si="5"/>
        <v>0</v>
      </c>
    </row>
    <row r="55" spans="2:31" s="33" customFormat="1">
      <c r="B55" s="87">
        <v>51</v>
      </c>
      <c r="C55" s="95"/>
      <c r="D55" s="90"/>
      <c r="E55" s="96"/>
      <c r="F55" s="92"/>
      <c r="G55" s="90"/>
      <c r="H55" s="93"/>
      <c r="I55" s="94"/>
      <c r="J55" s="90"/>
      <c r="K55" s="90"/>
      <c r="L55" s="238"/>
      <c r="M55" s="239"/>
      <c r="N55" s="238"/>
      <c r="O55" s="238"/>
      <c r="P55" s="238"/>
      <c r="Q55" s="239"/>
      <c r="R55" s="126"/>
      <c r="S55" s="122">
        <f t="shared" si="6"/>
        <v>0</v>
      </c>
      <c r="T55" s="122">
        <f t="shared" si="7"/>
        <v>0</v>
      </c>
      <c r="U55" s="121">
        <f t="shared" si="2"/>
        <v>0</v>
      </c>
      <c r="V55" s="122">
        <f t="shared" si="3"/>
        <v>0</v>
      </c>
      <c r="W55" s="121">
        <f t="shared" si="4"/>
        <v>0</v>
      </c>
      <c r="X55" s="122">
        <f t="shared" si="5"/>
        <v>0</v>
      </c>
    </row>
    <row r="56" spans="2:31" s="33" customFormat="1">
      <c r="B56" s="77">
        <v>52</v>
      </c>
      <c r="C56" s="79"/>
      <c r="D56" s="79"/>
      <c r="E56" s="80"/>
      <c r="F56" s="81"/>
      <c r="G56" s="79"/>
      <c r="H56" s="82"/>
      <c r="I56" s="83"/>
      <c r="J56" s="79"/>
      <c r="K56" s="79"/>
      <c r="L56" s="238"/>
      <c r="M56" s="239"/>
      <c r="N56" s="238"/>
      <c r="O56" s="238"/>
      <c r="P56" s="238"/>
      <c r="Q56" s="239"/>
      <c r="R56" s="126"/>
      <c r="S56" s="122">
        <f t="shared" si="6"/>
        <v>0</v>
      </c>
      <c r="T56" s="122">
        <f t="shared" si="7"/>
        <v>0</v>
      </c>
      <c r="U56" s="121">
        <f t="shared" si="2"/>
        <v>0</v>
      </c>
      <c r="V56" s="122">
        <f t="shared" si="3"/>
        <v>0</v>
      </c>
      <c r="W56" s="121">
        <f t="shared" si="4"/>
        <v>0</v>
      </c>
      <c r="X56" s="122">
        <f t="shared" si="5"/>
        <v>0</v>
      </c>
    </row>
    <row r="57" spans="2:31" s="33" customFormat="1" ht="15">
      <c r="B57" s="87">
        <v>53</v>
      </c>
      <c r="C57" s="90"/>
      <c r="D57" s="90"/>
      <c r="E57" s="91"/>
      <c r="F57" s="92"/>
      <c r="G57" s="90"/>
      <c r="H57" s="93"/>
      <c r="I57" s="94"/>
      <c r="J57" s="90"/>
      <c r="K57" s="90"/>
      <c r="L57" s="238"/>
      <c r="M57" s="239"/>
      <c r="N57" s="238"/>
      <c r="O57" s="238"/>
      <c r="P57" s="238"/>
      <c r="Q57" s="239"/>
      <c r="R57" s="126"/>
      <c r="S57" s="122">
        <f t="shared" si="6"/>
        <v>0</v>
      </c>
      <c r="T57" s="122">
        <f t="shared" si="7"/>
        <v>0</v>
      </c>
      <c r="U57" s="121">
        <f t="shared" si="2"/>
        <v>0</v>
      </c>
      <c r="V57" s="122">
        <f t="shared" si="3"/>
        <v>0</v>
      </c>
      <c r="W57" s="121">
        <f t="shared" si="4"/>
        <v>0</v>
      </c>
      <c r="X57" s="122">
        <f t="shared" si="5"/>
        <v>0</v>
      </c>
    </row>
    <row r="58" spans="2:31" s="33" customFormat="1">
      <c r="B58" s="77">
        <v>54</v>
      </c>
      <c r="C58" s="79"/>
      <c r="D58" s="79"/>
      <c r="E58" s="80"/>
      <c r="F58" s="81"/>
      <c r="G58" s="79"/>
      <c r="H58" s="82"/>
      <c r="I58" s="83"/>
      <c r="J58" s="79"/>
      <c r="K58" s="79"/>
      <c r="L58" s="238"/>
      <c r="M58" s="239"/>
      <c r="N58" s="238"/>
      <c r="O58" s="238"/>
      <c r="P58" s="238"/>
      <c r="Q58" s="239"/>
      <c r="R58" s="126"/>
      <c r="S58" s="122">
        <f t="shared" si="6"/>
        <v>0</v>
      </c>
      <c r="T58" s="122">
        <f t="shared" si="7"/>
        <v>0</v>
      </c>
      <c r="U58" s="121">
        <f t="shared" si="2"/>
        <v>0</v>
      </c>
      <c r="V58" s="122">
        <f t="shared" si="3"/>
        <v>0</v>
      </c>
      <c r="W58" s="121">
        <f t="shared" si="4"/>
        <v>0</v>
      </c>
      <c r="X58" s="122">
        <f t="shared" si="5"/>
        <v>0</v>
      </c>
    </row>
    <row r="59" spans="2:31" s="33" customFormat="1">
      <c r="B59" s="87">
        <v>55</v>
      </c>
      <c r="C59" s="95"/>
      <c r="D59" s="90"/>
      <c r="E59" s="96"/>
      <c r="F59" s="92"/>
      <c r="G59" s="90"/>
      <c r="H59" s="93"/>
      <c r="I59" s="94"/>
      <c r="J59" s="90"/>
      <c r="K59" s="90"/>
      <c r="L59" s="238"/>
      <c r="M59" s="239"/>
      <c r="N59" s="238"/>
      <c r="O59" s="238"/>
      <c r="P59" s="238"/>
      <c r="Q59" s="239"/>
      <c r="R59" s="126"/>
      <c r="S59" s="122">
        <f t="shared" si="6"/>
        <v>0</v>
      </c>
      <c r="T59" s="122">
        <f t="shared" si="7"/>
        <v>0</v>
      </c>
      <c r="U59" s="121">
        <f t="shared" si="2"/>
        <v>0</v>
      </c>
      <c r="V59" s="122">
        <f t="shared" si="3"/>
        <v>0</v>
      </c>
      <c r="W59" s="121">
        <f t="shared" si="4"/>
        <v>0</v>
      </c>
      <c r="X59" s="122">
        <f t="shared" si="5"/>
        <v>0</v>
      </c>
    </row>
    <row r="60" spans="2:31" s="33" customFormat="1">
      <c r="B60" s="77">
        <v>56</v>
      </c>
      <c r="C60" s="79"/>
      <c r="D60" s="79"/>
      <c r="E60" s="80"/>
      <c r="F60" s="81"/>
      <c r="G60" s="79"/>
      <c r="H60" s="82"/>
      <c r="I60" s="83"/>
      <c r="J60" s="79"/>
      <c r="K60" s="79"/>
      <c r="L60" s="238"/>
      <c r="M60" s="239"/>
      <c r="N60" s="238"/>
      <c r="O60" s="238"/>
      <c r="P60" s="238"/>
      <c r="Q60" s="239"/>
      <c r="R60" s="126"/>
      <c r="S60" s="122">
        <f t="shared" si="6"/>
        <v>0</v>
      </c>
      <c r="T60" s="122">
        <f t="shared" si="7"/>
        <v>0</v>
      </c>
      <c r="U60" s="121">
        <f t="shared" si="2"/>
        <v>0</v>
      </c>
      <c r="V60" s="122">
        <f t="shared" si="3"/>
        <v>0</v>
      </c>
      <c r="W60" s="121">
        <f t="shared" si="4"/>
        <v>0</v>
      </c>
      <c r="X60" s="122">
        <f t="shared" si="5"/>
        <v>0</v>
      </c>
    </row>
    <row r="61" spans="2:31" s="33" customFormat="1">
      <c r="B61" s="87">
        <v>57</v>
      </c>
      <c r="C61" s="90"/>
      <c r="D61" s="90"/>
      <c r="E61" s="96"/>
      <c r="F61" s="92"/>
      <c r="G61" s="90"/>
      <c r="H61" s="93"/>
      <c r="I61" s="94"/>
      <c r="J61" s="90"/>
      <c r="K61" s="90"/>
      <c r="L61" s="238"/>
      <c r="M61" s="239"/>
      <c r="N61" s="238"/>
      <c r="O61" s="238"/>
      <c r="P61" s="238"/>
      <c r="Q61" s="239"/>
      <c r="R61" s="126"/>
      <c r="S61" s="122">
        <f t="shared" si="6"/>
        <v>0</v>
      </c>
      <c r="T61" s="122">
        <f t="shared" si="7"/>
        <v>0</v>
      </c>
      <c r="U61" s="121">
        <f t="shared" si="2"/>
        <v>0</v>
      </c>
      <c r="V61" s="122">
        <f t="shared" si="3"/>
        <v>0</v>
      </c>
      <c r="W61" s="121">
        <f t="shared" si="4"/>
        <v>0</v>
      </c>
      <c r="X61" s="122">
        <f t="shared" si="5"/>
        <v>0</v>
      </c>
    </row>
    <row r="62" spans="2:31" s="33" customFormat="1">
      <c r="B62" s="77">
        <v>58</v>
      </c>
      <c r="C62" s="79"/>
      <c r="D62" s="79"/>
      <c r="E62" s="80"/>
      <c r="F62" s="81"/>
      <c r="G62" s="79"/>
      <c r="H62" s="82"/>
      <c r="I62" s="83"/>
      <c r="J62" s="79"/>
      <c r="K62" s="79"/>
      <c r="L62" s="238"/>
      <c r="M62" s="239"/>
      <c r="N62" s="238"/>
      <c r="O62" s="238"/>
      <c r="P62" s="238"/>
      <c r="Q62" s="239"/>
      <c r="R62" s="126"/>
      <c r="S62" s="122">
        <f t="shared" si="6"/>
        <v>0</v>
      </c>
      <c r="T62" s="122">
        <f t="shared" si="7"/>
        <v>0</v>
      </c>
      <c r="U62" s="121">
        <f t="shared" si="2"/>
        <v>0</v>
      </c>
      <c r="V62" s="122">
        <f t="shared" si="3"/>
        <v>0</v>
      </c>
      <c r="W62" s="121">
        <f t="shared" si="4"/>
        <v>0</v>
      </c>
      <c r="X62" s="122">
        <f t="shared" si="5"/>
        <v>0</v>
      </c>
    </row>
    <row r="63" spans="2:31" s="33" customFormat="1">
      <c r="B63" s="87">
        <v>59</v>
      </c>
      <c r="C63" s="90"/>
      <c r="D63" s="90"/>
      <c r="E63" s="96"/>
      <c r="F63" s="92"/>
      <c r="G63" s="90"/>
      <c r="H63" s="93"/>
      <c r="I63" s="94"/>
      <c r="J63" s="90"/>
      <c r="K63" s="90"/>
      <c r="L63" s="238"/>
      <c r="M63" s="239"/>
      <c r="N63" s="238"/>
      <c r="O63" s="238"/>
      <c r="P63" s="238"/>
      <c r="Q63" s="239"/>
      <c r="R63" s="126"/>
      <c r="S63" s="122">
        <f t="shared" si="6"/>
        <v>0</v>
      </c>
      <c r="T63" s="122">
        <f t="shared" si="7"/>
        <v>0</v>
      </c>
      <c r="U63" s="121">
        <f t="shared" si="2"/>
        <v>0</v>
      </c>
      <c r="V63" s="122">
        <f t="shared" si="3"/>
        <v>0</v>
      </c>
      <c r="W63" s="121">
        <f t="shared" si="4"/>
        <v>0</v>
      </c>
      <c r="X63" s="122">
        <f t="shared" si="5"/>
        <v>0</v>
      </c>
    </row>
    <row r="64" spans="2:31" s="33" customFormat="1">
      <c r="B64" s="77">
        <v>60</v>
      </c>
      <c r="C64" s="78"/>
      <c r="D64" s="79"/>
      <c r="E64" s="80"/>
      <c r="F64" s="81"/>
      <c r="G64" s="79"/>
      <c r="H64" s="82"/>
      <c r="I64" s="83"/>
      <c r="J64" s="79"/>
      <c r="K64" s="79"/>
      <c r="L64" s="238"/>
      <c r="M64" s="239"/>
      <c r="N64" s="238"/>
      <c r="O64" s="238"/>
      <c r="P64" s="238"/>
      <c r="Q64" s="239"/>
      <c r="R64" s="126"/>
      <c r="S64" s="122">
        <f t="shared" si="6"/>
        <v>0</v>
      </c>
      <c r="T64" s="122">
        <f t="shared" si="7"/>
        <v>0</v>
      </c>
      <c r="U64" s="121">
        <f t="shared" si="2"/>
        <v>0</v>
      </c>
      <c r="V64" s="122">
        <f t="shared" si="3"/>
        <v>0</v>
      </c>
      <c r="W64" s="121">
        <f t="shared" si="4"/>
        <v>0</v>
      </c>
      <c r="X64" s="122">
        <f t="shared" si="5"/>
        <v>0</v>
      </c>
    </row>
    <row r="65" spans="2:24" s="33" customFormat="1">
      <c r="B65" s="87">
        <v>61</v>
      </c>
      <c r="C65" s="95"/>
      <c r="D65" s="90"/>
      <c r="E65" s="96"/>
      <c r="F65" s="92"/>
      <c r="G65" s="90"/>
      <c r="H65" s="93"/>
      <c r="I65" s="94"/>
      <c r="J65" s="90"/>
      <c r="K65" s="90"/>
      <c r="L65" s="238"/>
      <c r="M65" s="239"/>
      <c r="N65" s="238"/>
      <c r="O65" s="238"/>
      <c r="P65" s="238"/>
      <c r="Q65" s="239"/>
      <c r="R65" s="126"/>
      <c r="S65" s="122">
        <f t="shared" si="6"/>
        <v>0</v>
      </c>
      <c r="T65" s="122">
        <f t="shared" si="7"/>
        <v>0</v>
      </c>
      <c r="U65" s="121">
        <f t="shared" si="2"/>
        <v>0</v>
      </c>
      <c r="V65" s="122">
        <f t="shared" si="3"/>
        <v>0</v>
      </c>
      <c r="W65" s="121">
        <f t="shared" si="4"/>
        <v>0</v>
      </c>
      <c r="X65" s="122">
        <f t="shared" si="5"/>
        <v>0</v>
      </c>
    </row>
    <row r="66" spans="2:24" s="33" customFormat="1">
      <c r="B66" s="77">
        <v>62</v>
      </c>
      <c r="C66" s="79"/>
      <c r="D66" s="79"/>
      <c r="E66" s="80"/>
      <c r="F66" s="81"/>
      <c r="G66" s="79"/>
      <c r="H66" s="82"/>
      <c r="I66" s="83"/>
      <c r="J66" s="79"/>
      <c r="K66" s="79"/>
      <c r="L66" s="238"/>
      <c r="M66" s="239"/>
      <c r="N66" s="238"/>
      <c r="O66" s="238"/>
      <c r="P66" s="238"/>
      <c r="Q66" s="239"/>
      <c r="R66" s="126"/>
      <c r="S66" s="122">
        <f t="shared" si="6"/>
        <v>0</v>
      </c>
      <c r="T66" s="122">
        <f t="shared" si="7"/>
        <v>0</v>
      </c>
      <c r="U66" s="121">
        <f t="shared" si="2"/>
        <v>0</v>
      </c>
      <c r="V66" s="122">
        <f t="shared" si="3"/>
        <v>0</v>
      </c>
      <c r="W66" s="121">
        <f t="shared" si="4"/>
        <v>0</v>
      </c>
      <c r="X66" s="122">
        <f t="shared" si="5"/>
        <v>0</v>
      </c>
    </row>
    <row r="67" spans="2:24" s="33" customFormat="1" ht="15">
      <c r="B67" s="87">
        <v>63</v>
      </c>
      <c r="C67" s="90"/>
      <c r="D67" s="90"/>
      <c r="E67" s="91"/>
      <c r="F67" s="92"/>
      <c r="G67" s="90"/>
      <c r="H67" s="93"/>
      <c r="I67" s="94"/>
      <c r="J67" s="90"/>
      <c r="K67" s="90"/>
      <c r="L67" s="238"/>
      <c r="M67" s="239"/>
      <c r="N67" s="238"/>
      <c r="O67" s="238"/>
      <c r="P67" s="238"/>
      <c r="Q67" s="239"/>
      <c r="R67" s="126"/>
      <c r="S67" s="122">
        <f t="shared" si="6"/>
        <v>0</v>
      </c>
      <c r="T67" s="122">
        <f t="shared" si="7"/>
        <v>0</v>
      </c>
      <c r="U67" s="121">
        <f t="shared" si="2"/>
        <v>0</v>
      </c>
      <c r="V67" s="122">
        <f t="shared" si="3"/>
        <v>0</v>
      </c>
      <c r="W67" s="121">
        <f t="shared" si="4"/>
        <v>0</v>
      </c>
      <c r="X67" s="122">
        <f t="shared" si="5"/>
        <v>0</v>
      </c>
    </row>
    <row r="68" spans="2:24" s="33" customFormat="1">
      <c r="B68" s="77">
        <v>64</v>
      </c>
      <c r="C68" s="79"/>
      <c r="D68" s="79"/>
      <c r="E68" s="80"/>
      <c r="F68" s="81"/>
      <c r="G68" s="79"/>
      <c r="H68" s="82"/>
      <c r="I68" s="83"/>
      <c r="J68" s="79"/>
      <c r="K68" s="79"/>
      <c r="L68" s="238"/>
      <c r="M68" s="239"/>
      <c r="N68" s="238"/>
      <c r="O68" s="238"/>
      <c r="P68" s="238"/>
      <c r="Q68" s="239"/>
      <c r="R68" s="126"/>
      <c r="S68" s="122">
        <f t="shared" si="6"/>
        <v>0</v>
      </c>
      <c r="T68" s="122">
        <f t="shared" si="7"/>
        <v>0</v>
      </c>
      <c r="U68" s="121">
        <f t="shared" si="2"/>
        <v>0</v>
      </c>
      <c r="V68" s="122">
        <f t="shared" si="3"/>
        <v>0</v>
      </c>
      <c r="W68" s="121">
        <f t="shared" si="4"/>
        <v>0</v>
      </c>
      <c r="X68" s="122">
        <f t="shared" si="5"/>
        <v>0</v>
      </c>
    </row>
    <row r="69" spans="2:24" s="38" customFormat="1">
      <c r="B69" s="87">
        <v>65</v>
      </c>
      <c r="C69" s="95"/>
      <c r="D69" s="90"/>
      <c r="E69" s="96"/>
      <c r="F69" s="92"/>
      <c r="G69" s="90"/>
      <c r="H69" s="93"/>
      <c r="I69" s="94"/>
      <c r="J69" s="90"/>
      <c r="K69" s="90"/>
      <c r="L69" s="238"/>
      <c r="M69" s="239"/>
      <c r="N69" s="238"/>
      <c r="O69" s="238"/>
      <c r="P69" s="238"/>
      <c r="Q69" s="239"/>
      <c r="R69" s="126"/>
      <c r="S69" s="122">
        <f t="shared" si="6"/>
        <v>0</v>
      </c>
      <c r="T69" s="122">
        <f t="shared" si="7"/>
        <v>0</v>
      </c>
      <c r="U69" s="121">
        <f t="shared" si="2"/>
        <v>0</v>
      </c>
      <c r="V69" s="123">
        <f t="shared" si="3"/>
        <v>0</v>
      </c>
      <c r="W69" s="121">
        <f t="shared" si="4"/>
        <v>0</v>
      </c>
      <c r="X69" s="123">
        <f t="shared" si="5"/>
        <v>0</v>
      </c>
    </row>
    <row r="70" spans="2:24" ht="7.15" customHeight="1" thickBot="1">
      <c r="B70" s="102"/>
      <c r="C70" s="103"/>
      <c r="D70" s="103"/>
      <c r="E70" s="104"/>
      <c r="F70" s="105"/>
      <c r="G70" s="103"/>
      <c r="H70" s="106"/>
      <c r="I70" s="107"/>
      <c r="J70" s="103"/>
      <c r="K70" s="103"/>
      <c r="L70" s="230"/>
      <c r="M70" s="231"/>
      <c r="N70" s="230"/>
      <c r="O70" s="230"/>
      <c r="P70" s="230"/>
      <c r="Q70" s="231"/>
      <c r="R70" s="126"/>
      <c r="S70" s="121"/>
      <c r="T70" s="121"/>
      <c r="U70" s="121"/>
      <c r="W70" s="121"/>
    </row>
    <row r="71" spans="2:24" s="38" customFormat="1" ht="15" customHeight="1" thickTop="1" thickBot="1">
      <c r="B71" s="232"/>
      <c r="C71" s="233"/>
      <c r="D71" s="233"/>
      <c r="E71" s="233"/>
      <c r="F71" s="232"/>
      <c r="G71" s="233"/>
      <c r="H71" s="233"/>
      <c r="I71" s="233"/>
      <c r="J71" s="233"/>
      <c r="K71" s="233"/>
      <c r="L71" s="234"/>
      <c r="M71" s="235"/>
      <c r="N71" s="235"/>
      <c r="O71" s="234"/>
      <c r="P71" s="234"/>
      <c r="Q71" s="234"/>
      <c r="R71" s="126"/>
      <c r="S71" s="122"/>
      <c r="T71" s="122"/>
      <c r="U71" s="122"/>
      <c r="V71" s="123"/>
      <c r="W71" s="122"/>
      <c r="X71" s="123"/>
    </row>
    <row r="72" spans="2:24" ht="18.75" thickTop="1">
      <c r="B72" s="633" t="s">
        <v>204</v>
      </c>
      <c r="C72" s="633"/>
      <c r="D72" s="633"/>
      <c r="E72" s="633"/>
      <c r="F72" s="633"/>
      <c r="G72" s="633"/>
      <c r="H72" s="633"/>
      <c r="I72" s="633"/>
      <c r="J72" s="633"/>
      <c r="K72" s="633"/>
      <c r="L72" s="633"/>
      <c r="M72" s="633"/>
      <c r="N72" s="633"/>
      <c r="O72" s="633"/>
      <c r="P72" s="240">
        <f>SUM(S5:S69)</f>
        <v>0</v>
      </c>
      <c r="Q72" s="241"/>
      <c r="R72" s="127"/>
    </row>
    <row r="73" spans="2:24" ht="18.75" customHeight="1">
      <c r="B73" s="631" t="s">
        <v>384</v>
      </c>
      <c r="C73" s="631"/>
      <c r="D73" s="631"/>
      <c r="E73" s="631"/>
      <c r="F73" s="631"/>
      <c r="G73" s="631"/>
      <c r="H73" s="631"/>
      <c r="I73" s="631"/>
      <c r="J73" s="631"/>
      <c r="K73" s="631"/>
      <c r="L73" s="631"/>
      <c r="M73" s="631">
        <f>IF(L73=0,0,L73/L72)</f>
        <v>0</v>
      </c>
      <c r="N73" s="631">
        <f>SUM(R5:R69)</f>
        <v>0</v>
      </c>
      <c r="O73" s="631">
        <f>SUM(S5:S69)</f>
        <v>0</v>
      </c>
      <c r="P73" s="242">
        <f>SUM(T5:T69)</f>
        <v>0</v>
      </c>
      <c r="Q73" s="243">
        <f>IF(P73=0,0,P73/$P$72)</f>
        <v>0</v>
      </c>
      <c r="R73" s="127"/>
    </row>
    <row r="74" spans="2:24" ht="18.75" customHeight="1">
      <c r="B74" s="631" t="s">
        <v>311</v>
      </c>
      <c r="C74" s="631"/>
      <c r="D74" s="631"/>
      <c r="E74" s="631"/>
      <c r="F74" s="631"/>
      <c r="G74" s="631"/>
      <c r="H74" s="631"/>
      <c r="I74" s="631"/>
      <c r="J74" s="631"/>
      <c r="K74" s="631"/>
      <c r="L74" s="631"/>
      <c r="M74" s="631"/>
      <c r="N74" s="631"/>
      <c r="O74" s="631"/>
      <c r="P74" s="242">
        <f>SUM(U5:U69)</f>
        <v>0</v>
      </c>
      <c r="Q74" s="243">
        <f>IF(P74=0,0,P74/$P$72)</f>
        <v>0</v>
      </c>
      <c r="R74" s="127"/>
    </row>
    <row r="75" spans="2:24" ht="18.75" customHeight="1">
      <c r="B75" s="631" t="s">
        <v>386</v>
      </c>
      <c r="C75" s="631"/>
      <c r="D75" s="631"/>
      <c r="E75" s="631"/>
      <c r="F75" s="631"/>
      <c r="G75" s="631"/>
      <c r="H75" s="631"/>
      <c r="I75" s="631"/>
      <c r="J75" s="631"/>
      <c r="K75" s="631"/>
      <c r="L75" s="631"/>
      <c r="M75" s="631"/>
      <c r="N75" s="631"/>
      <c r="O75" s="631"/>
      <c r="P75" s="242">
        <f>SUM(V5:V69)</f>
        <v>0</v>
      </c>
      <c r="Q75" s="243">
        <f>IF(P75=0,0,P75/$P$74)</f>
        <v>0</v>
      </c>
      <c r="R75" s="127"/>
    </row>
    <row r="76" spans="2:24" ht="18.75" customHeight="1">
      <c r="B76" s="631" t="s">
        <v>385</v>
      </c>
      <c r="C76" s="631"/>
      <c r="D76" s="631"/>
      <c r="E76" s="631"/>
      <c r="F76" s="631"/>
      <c r="G76" s="631"/>
      <c r="H76" s="631"/>
      <c r="I76" s="631"/>
      <c r="J76" s="631"/>
      <c r="K76" s="631"/>
      <c r="L76" s="631"/>
      <c r="M76" s="631">
        <f>IF(L76=0,0,L76/L72)</f>
        <v>0</v>
      </c>
      <c r="N76" s="631">
        <f>SUM(S5:S69)</f>
        <v>0</v>
      </c>
      <c r="O76" s="631">
        <f>SUM(T5:T69)</f>
        <v>0</v>
      </c>
      <c r="P76" s="242">
        <f>SUM(W5:W69)</f>
        <v>0</v>
      </c>
      <c r="Q76" s="243">
        <f>IF(P76=0,0,P76/$P$75)</f>
        <v>0</v>
      </c>
      <c r="R76" s="127"/>
    </row>
    <row r="77" spans="2:24" ht="18.75" customHeight="1">
      <c r="B77" s="632" t="s">
        <v>392</v>
      </c>
      <c r="C77" s="632"/>
      <c r="D77" s="632"/>
      <c r="E77" s="632"/>
      <c r="F77" s="632"/>
      <c r="G77" s="632"/>
      <c r="H77" s="632"/>
      <c r="I77" s="632"/>
      <c r="J77" s="632"/>
      <c r="K77" s="632"/>
      <c r="L77" s="632"/>
      <c r="M77" s="632">
        <f>IF(L76=0,0,L77/L72)</f>
        <v>0</v>
      </c>
      <c r="N77" s="632">
        <f>SUM(T5:T69)</f>
        <v>0</v>
      </c>
      <c r="O77" s="632">
        <f>SUM(W5:W69)</f>
        <v>0</v>
      </c>
      <c r="P77" s="384">
        <f>SUM(X5:X69)</f>
        <v>0</v>
      </c>
      <c r="Q77" s="385">
        <f>IF(P77=0,0,P77/$P$75)</f>
        <v>0</v>
      </c>
      <c r="R77" s="127"/>
    </row>
    <row r="78" spans="2:24" ht="18.75" customHeight="1" thickBot="1">
      <c r="B78" s="641" t="s">
        <v>391</v>
      </c>
      <c r="C78" s="641"/>
      <c r="D78" s="641"/>
      <c r="E78" s="641"/>
      <c r="F78" s="641"/>
      <c r="G78" s="641"/>
      <c r="H78" s="641"/>
      <c r="I78" s="641"/>
      <c r="J78" s="641"/>
      <c r="K78" s="641"/>
      <c r="L78" s="641"/>
      <c r="M78" s="641">
        <f>IF(L77=0,0,L78/L73)</f>
        <v>0</v>
      </c>
      <c r="N78" s="641">
        <f>SUM(T6:T70)</f>
        <v>0</v>
      </c>
      <c r="O78" s="641">
        <f>SUM(W6:W70)</f>
        <v>0</v>
      </c>
      <c r="P78" s="244">
        <f>P76-P77</f>
        <v>0</v>
      </c>
      <c r="Q78" s="245">
        <f>IF(P78=0,0,P78/$P$75)</f>
        <v>0</v>
      </c>
      <c r="R78" s="127"/>
    </row>
    <row r="79" spans="2:24" ht="6" customHeight="1" thickBot="1">
      <c r="C79" s="48"/>
    </row>
    <row r="80" spans="2:24" ht="18.75" customHeight="1">
      <c r="B80" s="642" t="s">
        <v>388</v>
      </c>
      <c r="C80" s="643"/>
      <c r="D80" s="643"/>
      <c r="E80" s="643"/>
      <c r="F80" s="643"/>
      <c r="G80" s="643"/>
      <c r="H80" s="643"/>
      <c r="I80" s="643"/>
      <c r="J80" s="644"/>
      <c r="K80" s="399" t="s">
        <v>381</v>
      </c>
      <c r="L80" s="386">
        <v>41426</v>
      </c>
      <c r="M80" s="386">
        <v>41518</v>
      </c>
      <c r="N80" s="386">
        <v>41609</v>
      </c>
      <c r="O80" s="386">
        <v>41699</v>
      </c>
      <c r="P80" s="386">
        <v>41791</v>
      </c>
      <c r="Q80" s="387">
        <v>41883</v>
      </c>
    </row>
    <row r="81" spans="1:106" ht="18.75" customHeight="1">
      <c r="B81" s="645" t="s">
        <v>204</v>
      </c>
      <c r="C81" s="646"/>
      <c r="D81" s="646"/>
      <c r="E81" s="646"/>
      <c r="F81" s="646"/>
      <c r="G81" s="646"/>
      <c r="H81" s="646"/>
      <c r="I81" s="646"/>
      <c r="J81" s="647"/>
      <c r="K81" s="392">
        <f>P72</f>
        <v>0</v>
      </c>
      <c r="L81" s="388"/>
      <c r="M81" s="388"/>
      <c r="N81" s="388"/>
      <c r="O81" s="388"/>
      <c r="P81" s="388"/>
      <c r="Q81" s="389"/>
    </row>
    <row r="82" spans="1:106" ht="18.75" customHeight="1">
      <c r="B82" s="645" t="s">
        <v>389</v>
      </c>
      <c r="C82" s="646"/>
      <c r="D82" s="646"/>
      <c r="E82" s="646"/>
      <c r="F82" s="646"/>
      <c r="G82" s="646"/>
      <c r="H82" s="646"/>
      <c r="I82" s="646"/>
      <c r="J82" s="647"/>
      <c r="K82" s="392">
        <f>P77</f>
        <v>0</v>
      </c>
      <c r="L82" s="388"/>
      <c r="M82" s="388"/>
      <c r="N82" s="388"/>
      <c r="O82" s="388"/>
      <c r="P82" s="388"/>
      <c r="Q82" s="389"/>
    </row>
    <row r="83" spans="1:106" ht="18.75" customHeight="1" thickBot="1">
      <c r="B83" s="648" t="s">
        <v>390</v>
      </c>
      <c r="C83" s="649"/>
      <c r="D83" s="649"/>
      <c r="E83" s="649"/>
      <c r="F83" s="649"/>
      <c r="G83" s="649"/>
      <c r="H83" s="649"/>
      <c r="I83" s="649"/>
      <c r="J83" s="650"/>
      <c r="K83" s="393">
        <f>P78</f>
        <v>0</v>
      </c>
      <c r="L83" s="390"/>
      <c r="M83" s="390"/>
      <c r="N83" s="390"/>
      <c r="O83" s="390"/>
      <c r="P83" s="390"/>
      <c r="Q83" s="391"/>
    </row>
    <row r="84" spans="1:106" s="25" customFormat="1" ht="15">
      <c r="A84" s="16"/>
      <c r="B84" s="53"/>
      <c r="C84" s="51"/>
      <c r="D84" s="16"/>
      <c r="E84" s="16"/>
      <c r="F84" s="53"/>
      <c r="G84" s="16"/>
      <c r="H84" s="16"/>
      <c r="I84" s="16"/>
      <c r="J84" s="49"/>
      <c r="K84" s="53"/>
      <c r="L84" s="16"/>
      <c r="M84" s="16"/>
      <c r="N84" s="16"/>
      <c r="O84" s="16"/>
      <c r="P84" s="16"/>
      <c r="Q84" s="16"/>
      <c r="R84" s="38"/>
      <c r="S84" s="120"/>
      <c r="T84" s="120"/>
      <c r="U84" s="120"/>
      <c r="V84" s="120"/>
      <c r="W84" s="120"/>
      <c r="X84" s="120"/>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row>
    <row r="85" spans="1:106" s="25" customFormat="1" ht="15">
      <c r="A85" s="16"/>
      <c r="B85" s="53"/>
      <c r="C85" s="51"/>
      <c r="D85" s="16"/>
      <c r="E85" s="16"/>
      <c r="F85" s="53"/>
      <c r="G85" s="16"/>
      <c r="H85" s="16"/>
      <c r="I85" s="16"/>
      <c r="J85" s="49"/>
      <c r="K85" s="53"/>
      <c r="L85" s="16"/>
      <c r="M85" s="16"/>
      <c r="N85" s="16"/>
      <c r="O85" s="16"/>
      <c r="P85" s="16"/>
      <c r="Q85" s="16"/>
      <c r="R85" s="38"/>
      <c r="S85" s="120"/>
      <c r="T85" s="120"/>
      <c r="U85" s="120"/>
      <c r="V85" s="120"/>
      <c r="W85" s="120"/>
      <c r="X85" s="120"/>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row>
    <row r="86" spans="1:106" s="25" customFormat="1" ht="15">
      <c r="A86" s="16"/>
      <c r="B86" s="53"/>
      <c r="C86" s="48"/>
      <c r="D86" s="16"/>
      <c r="E86" s="16"/>
      <c r="F86" s="53"/>
      <c r="G86" s="16"/>
      <c r="H86" s="16"/>
      <c r="I86" s="16"/>
      <c r="J86" s="49"/>
      <c r="K86" s="53"/>
      <c r="L86" s="16"/>
      <c r="M86" s="16"/>
      <c r="N86" s="16"/>
      <c r="O86" s="16"/>
      <c r="P86" s="16"/>
      <c r="Q86" s="16"/>
      <c r="R86" s="38"/>
      <c r="S86" s="120"/>
      <c r="T86" s="120"/>
      <c r="U86" s="120"/>
      <c r="V86" s="120"/>
      <c r="W86" s="120"/>
      <c r="X86" s="120"/>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row>
    <row r="87" spans="1:106" s="25" customFormat="1" ht="15">
      <c r="A87" s="16"/>
      <c r="B87" s="53"/>
      <c r="C87" s="51"/>
      <c r="D87" s="16"/>
      <c r="E87" s="16"/>
      <c r="F87" s="53"/>
      <c r="G87" s="16"/>
      <c r="H87" s="16"/>
      <c r="I87" s="16"/>
      <c r="J87" s="49"/>
      <c r="K87" s="53"/>
      <c r="L87" s="16"/>
      <c r="M87" s="16"/>
      <c r="N87" s="16"/>
      <c r="O87" s="16"/>
      <c r="P87" s="16"/>
      <c r="Q87" s="16"/>
      <c r="R87" s="38"/>
      <c r="S87" s="120"/>
      <c r="T87" s="120"/>
      <c r="U87" s="120"/>
      <c r="V87" s="120"/>
      <c r="W87" s="120"/>
      <c r="X87" s="120"/>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row>
    <row r="88" spans="1:106" s="25" customFormat="1" ht="15">
      <c r="A88" s="16"/>
      <c r="B88" s="53"/>
      <c r="C88" s="51"/>
      <c r="D88" s="16"/>
      <c r="E88" s="16"/>
      <c r="F88" s="53"/>
      <c r="G88" s="16"/>
      <c r="H88" s="16"/>
      <c r="I88" s="16"/>
      <c r="J88" s="49"/>
      <c r="K88" s="53"/>
      <c r="L88" s="16"/>
      <c r="M88" s="16"/>
      <c r="N88" s="16"/>
      <c r="O88" s="16"/>
      <c r="P88" s="16"/>
      <c r="Q88" s="16"/>
      <c r="R88" s="38"/>
      <c r="S88" s="120"/>
      <c r="T88" s="120"/>
      <c r="U88" s="120"/>
      <c r="V88" s="120"/>
      <c r="W88" s="120"/>
      <c r="X88" s="120"/>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row>
    <row r="89" spans="1:106" s="25" customFormat="1" ht="15">
      <c r="A89" s="16"/>
      <c r="B89" s="53"/>
      <c r="C89" s="51"/>
      <c r="D89" s="16"/>
      <c r="E89" s="16"/>
      <c r="F89" s="53"/>
      <c r="G89" s="16"/>
      <c r="H89" s="16"/>
      <c r="I89" s="16"/>
      <c r="J89" s="49"/>
      <c r="K89" s="53"/>
      <c r="L89" s="16"/>
      <c r="M89" s="16"/>
      <c r="N89" s="16"/>
      <c r="O89" s="16"/>
      <c r="P89" s="16"/>
      <c r="Q89" s="16"/>
      <c r="R89" s="38"/>
      <c r="S89" s="120"/>
      <c r="T89" s="120"/>
      <c r="U89" s="120"/>
      <c r="V89" s="120"/>
      <c r="W89" s="120"/>
      <c r="X89" s="120"/>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row>
    <row r="90" spans="1:106" s="25" customFormat="1" ht="15">
      <c r="A90" s="16"/>
      <c r="B90" s="53"/>
      <c r="C90" s="51"/>
      <c r="D90" s="16"/>
      <c r="E90" s="16"/>
      <c r="F90" s="53"/>
      <c r="G90" s="16"/>
      <c r="H90" s="16"/>
      <c r="I90" s="16"/>
      <c r="J90" s="49"/>
      <c r="K90" s="53"/>
      <c r="L90" s="16"/>
      <c r="M90" s="16"/>
      <c r="N90" s="16"/>
      <c r="O90" s="16"/>
      <c r="P90" s="16"/>
      <c r="Q90" s="16"/>
      <c r="R90" s="38"/>
      <c r="S90" s="120"/>
      <c r="T90" s="120"/>
      <c r="U90" s="120"/>
      <c r="V90" s="120"/>
      <c r="W90" s="120"/>
      <c r="X90" s="120"/>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row>
    <row r="91" spans="1:106" s="25" customFormat="1" ht="15">
      <c r="A91" s="16"/>
      <c r="B91" s="53"/>
      <c r="C91" s="51"/>
      <c r="D91" s="16"/>
      <c r="E91" s="16"/>
      <c r="F91" s="53"/>
      <c r="G91" s="16"/>
      <c r="H91" s="16"/>
      <c r="I91" s="16"/>
      <c r="J91" s="49"/>
      <c r="K91" s="53"/>
      <c r="L91" s="16"/>
      <c r="M91" s="16"/>
      <c r="N91" s="16"/>
      <c r="O91" s="16"/>
      <c r="P91" s="16"/>
      <c r="Q91" s="16"/>
      <c r="R91" s="38"/>
      <c r="S91" s="120"/>
      <c r="T91" s="120"/>
      <c r="U91" s="120"/>
      <c r="V91" s="120"/>
      <c r="W91" s="120"/>
      <c r="X91" s="120"/>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row>
    <row r="92" spans="1:106" s="25" customFormat="1" ht="15">
      <c r="A92" s="16"/>
      <c r="B92" s="53"/>
      <c r="C92" s="48"/>
      <c r="D92" s="16"/>
      <c r="E92" s="16"/>
      <c r="F92" s="53"/>
      <c r="G92" s="16"/>
      <c r="H92" s="16"/>
      <c r="I92" s="16"/>
      <c r="J92" s="49"/>
      <c r="K92" s="53"/>
      <c r="L92" s="16"/>
      <c r="M92" s="16"/>
      <c r="N92" s="16"/>
      <c r="O92" s="16"/>
      <c r="P92" s="16"/>
      <c r="Q92" s="16"/>
      <c r="R92" s="38"/>
      <c r="S92" s="120"/>
      <c r="T92" s="120"/>
      <c r="U92" s="120"/>
      <c r="V92" s="120"/>
      <c r="W92" s="120"/>
      <c r="X92" s="120"/>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row>
    <row r="93" spans="1:106" s="25" customFormat="1" ht="15">
      <c r="A93" s="16"/>
      <c r="B93" s="53"/>
      <c r="C93" s="51"/>
      <c r="D93" s="16"/>
      <c r="E93" s="16"/>
      <c r="F93" s="53"/>
      <c r="G93" s="16"/>
      <c r="H93" s="16"/>
      <c r="I93" s="16"/>
      <c r="J93" s="49"/>
      <c r="K93" s="53"/>
      <c r="L93" s="16"/>
      <c r="M93" s="16"/>
      <c r="N93" s="16"/>
      <c r="O93" s="16"/>
      <c r="P93" s="16"/>
      <c r="Q93" s="16"/>
      <c r="R93" s="38"/>
      <c r="S93" s="120"/>
      <c r="T93" s="120"/>
      <c r="U93" s="120"/>
      <c r="V93" s="120"/>
      <c r="W93" s="120"/>
      <c r="X93" s="120"/>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row>
    <row r="94" spans="1:106" s="25" customFormat="1" ht="15">
      <c r="A94" s="16"/>
      <c r="B94" s="53"/>
      <c r="C94" s="51"/>
      <c r="D94" s="16"/>
      <c r="E94" s="16"/>
      <c r="F94" s="53"/>
      <c r="G94" s="16"/>
      <c r="H94" s="16"/>
      <c r="I94" s="16"/>
      <c r="J94" s="49"/>
      <c r="K94" s="53"/>
      <c r="L94" s="16"/>
      <c r="M94" s="16"/>
      <c r="N94" s="16"/>
      <c r="O94" s="16"/>
      <c r="P94" s="16"/>
      <c r="Q94" s="16"/>
      <c r="R94" s="38"/>
      <c r="S94" s="120"/>
      <c r="T94" s="120"/>
      <c r="U94" s="120"/>
      <c r="V94" s="120"/>
      <c r="W94" s="120"/>
      <c r="X94" s="120"/>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row>
    <row r="95" spans="1:106" s="25" customFormat="1" ht="15">
      <c r="A95" s="16"/>
      <c r="B95" s="53"/>
      <c r="C95" s="48"/>
      <c r="D95" s="16"/>
      <c r="E95" s="16"/>
      <c r="F95" s="53"/>
      <c r="G95" s="16"/>
      <c r="H95" s="16"/>
      <c r="I95" s="16"/>
      <c r="J95" s="49"/>
      <c r="K95" s="53"/>
      <c r="L95" s="16"/>
      <c r="M95" s="16"/>
      <c r="N95" s="16"/>
      <c r="O95" s="16"/>
      <c r="P95" s="16"/>
      <c r="Q95" s="16"/>
      <c r="R95" s="38"/>
      <c r="S95" s="120"/>
      <c r="T95" s="120"/>
      <c r="U95" s="120"/>
      <c r="V95" s="120"/>
      <c r="W95" s="120"/>
      <c r="X95" s="120"/>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row>
    <row r="96" spans="1:106" s="25" customFormat="1" ht="15">
      <c r="A96" s="16"/>
      <c r="B96" s="53"/>
      <c r="C96" s="51"/>
      <c r="D96" s="16"/>
      <c r="E96" s="16"/>
      <c r="F96" s="53"/>
      <c r="G96" s="16"/>
      <c r="H96" s="16"/>
      <c r="I96" s="16"/>
      <c r="J96" s="49"/>
      <c r="K96" s="53"/>
      <c r="L96" s="16"/>
      <c r="M96" s="16"/>
      <c r="N96" s="16"/>
      <c r="O96" s="16"/>
      <c r="P96" s="16"/>
      <c r="Q96" s="16"/>
      <c r="R96" s="38"/>
      <c r="S96" s="120"/>
      <c r="T96" s="120"/>
      <c r="U96" s="120"/>
      <c r="V96" s="120"/>
      <c r="W96" s="120"/>
      <c r="X96" s="120"/>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row>
    <row r="97" spans="1:106" s="25" customFormat="1" ht="15">
      <c r="A97" s="16"/>
      <c r="B97" s="53"/>
      <c r="C97" s="51"/>
      <c r="D97" s="16"/>
      <c r="E97" s="16"/>
      <c r="F97" s="53"/>
      <c r="G97" s="16"/>
      <c r="H97" s="16"/>
      <c r="I97" s="16"/>
      <c r="J97" s="49"/>
      <c r="K97" s="53"/>
      <c r="L97" s="16"/>
      <c r="M97" s="16"/>
      <c r="N97" s="16"/>
      <c r="O97" s="16"/>
      <c r="P97" s="16"/>
      <c r="Q97" s="16"/>
      <c r="R97" s="38"/>
      <c r="S97" s="120"/>
      <c r="T97" s="120"/>
      <c r="U97" s="120"/>
      <c r="V97" s="120"/>
      <c r="W97" s="120"/>
      <c r="X97" s="120"/>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row>
    <row r="98" spans="1:106" s="25" customFormat="1" ht="15">
      <c r="A98" s="16"/>
      <c r="B98" s="53"/>
      <c r="C98" s="51"/>
      <c r="D98" s="16"/>
      <c r="E98" s="16"/>
      <c r="F98" s="53"/>
      <c r="G98" s="16"/>
      <c r="H98" s="16"/>
      <c r="I98" s="16"/>
      <c r="J98" s="49"/>
      <c r="K98" s="53"/>
      <c r="L98" s="16"/>
      <c r="M98" s="16"/>
      <c r="N98" s="16"/>
      <c r="O98" s="16"/>
      <c r="P98" s="16"/>
      <c r="Q98" s="16"/>
      <c r="R98" s="38"/>
      <c r="S98" s="120"/>
      <c r="T98" s="120"/>
      <c r="U98" s="120"/>
      <c r="V98" s="120"/>
      <c r="W98" s="120"/>
      <c r="X98" s="120"/>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row>
    <row r="99" spans="1:106" s="25" customFormat="1">
      <c r="A99" s="16"/>
      <c r="B99" s="53"/>
      <c r="D99" s="16"/>
      <c r="E99" s="16"/>
      <c r="F99" s="53"/>
      <c r="G99" s="16"/>
      <c r="H99" s="16"/>
      <c r="I99" s="16"/>
      <c r="J99" s="49"/>
      <c r="K99" s="53"/>
      <c r="L99" s="16"/>
      <c r="M99" s="16"/>
      <c r="N99" s="16"/>
      <c r="O99" s="16"/>
      <c r="P99" s="16"/>
      <c r="Q99" s="16"/>
      <c r="R99" s="38"/>
      <c r="S99" s="120"/>
      <c r="T99" s="120"/>
      <c r="U99" s="120"/>
      <c r="V99" s="120"/>
      <c r="W99" s="120"/>
      <c r="X99" s="120"/>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row>
    <row r="100" spans="1:106" s="25" customFormat="1">
      <c r="A100" s="16"/>
      <c r="B100" s="53"/>
      <c r="D100" s="16"/>
      <c r="E100" s="16"/>
      <c r="F100" s="53"/>
      <c r="G100" s="16"/>
      <c r="H100" s="16"/>
      <c r="I100" s="16"/>
      <c r="J100" s="49"/>
      <c r="K100" s="53"/>
      <c r="L100" s="16"/>
      <c r="M100" s="16"/>
      <c r="N100" s="16"/>
      <c r="O100" s="16"/>
      <c r="P100" s="16"/>
      <c r="Q100" s="16"/>
      <c r="R100" s="38"/>
      <c r="S100" s="120"/>
      <c r="T100" s="120"/>
      <c r="U100" s="120"/>
      <c r="V100" s="120"/>
      <c r="W100" s="120"/>
      <c r="X100" s="120"/>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row>
    <row r="101" spans="1:106" s="25" customFormat="1">
      <c r="A101" s="16"/>
      <c r="B101" s="53"/>
      <c r="D101" s="16"/>
      <c r="E101" s="16"/>
      <c r="F101" s="53"/>
      <c r="G101" s="16"/>
      <c r="H101" s="16"/>
      <c r="I101" s="16"/>
      <c r="J101" s="49"/>
      <c r="K101" s="53"/>
      <c r="L101" s="16"/>
      <c r="M101" s="16"/>
      <c r="N101" s="16"/>
      <c r="O101" s="16"/>
      <c r="P101" s="16"/>
      <c r="Q101" s="16"/>
      <c r="R101" s="38"/>
      <c r="S101" s="120"/>
      <c r="T101" s="120"/>
      <c r="U101" s="120"/>
      <c r="V101" s="120"/>
      <c r="W101" s="120"/>
      <c r="X101" s="120"/>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row>
    <row r="102" spans="1:106" s="25" customFormat="1">
      <c r="A102" s="16"/>
      <c r="B102" s="53"/>
      <c r="D102" s="16"/>
      <c r="E102" s="16"/>
      <c r="F102" s="53"/>
      <c r="G102" s="16"/>
      <c r="H102" s="16"/>
      <c r="I102" s="16"/>
      <c r="J102" s="49"/>
      <c r="K102" s="53"/>
      <c r="L102" s="16"/>
      <c r="M102" s="16"/>
      <c r="N102" s="16"/>
      <c r="O102" s="16"/>
      <c r="P102" s="16"/>
      <c r="Q102" s="16"/>
      <c r="R102" s="38"/>
      <c r="S102" s="120"/>
      <c r="T102" s="120"/>
      <c r="U102" s="120"/>
      <c r="V102" s="120"/>
      <c r="W102" s="120"/>
      <c r="X102" s="120"/>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row>
    <row r="103" spans="1:106" s="25" customFormat="1">
      <c r="A103" s="16"/>
      <c r="B103" s="53"/>
      <c r="D103" s="16"/>
      <c r="E103" s="16"/>
      <c r="F103" s="53"/>
      <c r="G103" s="16"/>
      <c r="H103" s="16"/>
      <c r="I103" s="16"/>
      <c r="J103" s="49"/>
      <c r="K103" s="53"/>
      <c r="L103" s="16"/>
      <c r="M103" s="16"/>
      <c r="N103" s="16"/>
      <c r="O103" s="16"/>
      <c r="P103" s="16"/>
      <c r="Q103" s="16"/>
      <c r="R103" s="38"/>
      <c r="S103" s="120"/>
      <c r="T103" s="120"/>
      <c r="U103" s="120"/>
      <c r="V103" s="120"/>
      <c r="W103" s="120"/>
      <c r="X103" s="120"/>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row>
    <row r="104" spans="1:106" s="25" customFormat="1">
      <c r="A104" s="16"/>
      <c r="B104" s="53"/>
      <c r="D104" s="16"/>
      <c r="E104" s="16"/>
      <c r="F104" s="53"/>
      <c r="G104" s="16"/>
      <c r="H104" s="16"/>
      <c r="I104" s="16"/>
      <c r="J104" s="49"/>
      <c r="K104" s="53"/>
      <c r="L104" s="16"/>
      <c r="M104" s="16"/>
      <c r="N104" s="16"/>
      <c r="O104" s="16"/>
      <c r="P104" s="16"/>
      <c r="Q104" s="16"/>
      <c r="R104" s="38"/>
      <c r="S104" s="120"/>
      <c r="T104" s="120"/>
      <c r="U104" s="120"/>
      <c r="V104" s="120"/>
      <c r="W104" s="120"/>
      <c r="X104" s="120"/>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row>
    <row r="105" spans="1:106" s="25" customFormat="1">
      <c r="A105" s="16"/>
      <c r="B105" s="53"/>
      <c r="D105" s="16"/>
      <c r="E105" s="16"/>
      <c r="F105" s="53"/>
      <c r="G105" s="16"/>
      <c r="H105" s="16"/>
      <c r="I105" s="16"/>
      <c r="J105" s="49"/>
      <c r="K105" s="53"/>
      <c r="L105" s="16"/>
      <c r="M105" s="16"/>
      <c r="N105" s="16"/>
      <c r="O105" s="16"/>
      <c r="P105" s="16"/>
      <c r="Q105" s="16"/>
      <c r="R105" s="38"/>
      <c r="S105" s="120"/>
      <c r="T105" s="120"/>
      <c r="U105" s="120"/>
      <c r="V105" s="120"/>
      <c r="W105" s="120"/>
      <c r="X105" s="120"/>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row>
    <row r="106" spans="1:106" s="25" customFormat="1">
      <c r="A106" s="16"/>
      <c r="B106" s="53"/>
      <c r="D106" s="16"/>
      <c r="E106" s="16"/>
      <c r="F106" s="53"/>
      <c r="G106" s="16"/>
      <c r="H106" s="16"/>
      <c r="I106" s="16"/>
      <c r="J106" s="49"/>
      <c r="K106" s="53"/>
      <c r="L106" s="16"/>
      <c r="M106" s="16"/>
      <c r="N106" s="16"/>
      <c r="O106" s="16"/>
      <c r="P106" s="16"/>
      <c r="Q106" s="16"/>
      <c r="R106" s="38"/>
      <c r="S106" s="120"/>
      <c r="T106" s="120"/>
      <c r="U106" s="120"/>
      <c r="V106" s="120"/>
      <c r="W106" s="120"/>
      <c r="X106" s="120"/>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row>
    <row r="107" spans="1:106" s="25" customFormat="1">
      <c r="A107" s="16"/>
      <c r="B107" s="53"/>
      <c r="D107" s="16"/>
      <c r="E107" s="16"/>
      <c r="F107" s="53"/>
      <c r="G107" s="16"/>
      <c r="H107" s="16"/>
      <c r="I107" s="16"/>
      <c r="J107" s="49"/>
      <c r="K107" s="53"/>
      <c r="L107" s="16"/>
      <c r="M107" s="16"/>
      <c r="N107" s="16"/>
      <c r="O107" s="16"/>
      <c r="P107" s="16"/>
      <c r="Q107" s="16"/>
      <c r="R107" s="38"/>
      <c r="S107" s="120"/>
      <c r="T107" s="120"/>
      <c r="U107" s="120"/>
      <c r="V107" s="120"/>
      <c r="W107" s="120"/>
      <c r="X107" s="120"/>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row>
    <row r="108" spans="1:106" s="25" customFormat="1">
      <c r="A108" s="16"/>
      <c r="B108" s="53"/>
      <c r="D108" s="16"/>
      <c r="E108" s="16"/>
      <c r="F108" s="53"/>
      <c r="G108" s="16"/>
      <c r="H108" s="16"/>
      <c r="I108" s="16"/>
      <c r="J108" s="49"/>
      <c r="K108" s="53"/>
      <c r="L108" s="16"/>
      <c r="M108" s="16"/>
      <c r="N108" s="16"/>
      <c r="O108" s="16"/>
      <c r="P108" s="16"/>
      <c r="Q108" s="16"/>
      <c r="R108" s="38"/>
      <c r="S108" s="120"/>
      <c r="T108" s="120"/>
      <c r="U108" s="120"/>
      <c r="V108" s="120"/>
      <c r="W108" s="120"/>
      <c r="X108" s="120"/>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row>
    <row r="109" spans="1:106" s="25" customFormat="1" ht="3.75" customHeight="1">
      <c r="A109" s="16"/>
      <c r="B109" s="53"/>
      <c r="D109" s="16"/>
      <c r="E109" s="16"/>
      <c r="F109" s="53"/>
      <c r="G109" s="16"/>
      <c r="H109" s="16"/>
      <c r="I109" s="16"/>
      <c r="J109" s="49"/>
      <c r="K109" s="53"/>
      <c r="L109" s="16"/>
      <c r="M109" s="16"/>
      <c r="N109" s="16"/>
      <c r="O109" s="16"/>
      <c r="P109" s="16"/>
      <c r="Q109" s="16"/>
      <c r="R109" s="38"/>
      <c r="S109" s="120"/>
      <c r="T109" s="120"/>
      <c r="U109" s="120"/>
      <c r="V109" s="120"/>
      <c r="W109" s="120"/>
      <c r="X109" s="120"/>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row>
    <row r="110" spans="1:106" s="25" customFormat="1">
      <c r="A110" s="16"/>
      <c r="B110" s="53"/>
      <c r="D110" s="16"/>
      <c r="E110" s="16"/>
      <c r="F110" s="53"/>
      <c r="G110" s="16"/>
      <c r="H110" s="16"/>
      <c r="I110" s="16"/>
      <c r="J110" s="49"/>
      <c r="K110" s="53"/>
      <c r="L110" s="16"/>
      <c r="M110" s="16"/>
      <c r="N110" s="16"/>
      <c r="O110" s="16"/>
      <c r="P110" s="16"/>
      <c r="Q110" s="16"/>
      <c r="R110" s="38"/>
      <c r="S110" s="120"/>
      <c r="T110" s="120"/>
      <c r="U110" s="120"/>
      <c r="V110" s="120"/>
      <c r="W110" s="120"/>
      <c r="X110" s="120"/>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row>
  </sheetData>
  <mergeCells count="20">
    <mergeCell ref="B78:O78"/>
    <mergeCell ref="B80:J80"/>
    <mergeCell ref="B81:J81"/>
    <mergeCell ref="B82:J82"/>
    <mergeCell ref="B83:J83"/>
    <mergeCell ref="B72:O72"/>
    <mergeCell ref="S2:X3"/>
    <mergeCell ref="B3:K3"/>
    <mergeCell ref="P3:P4"/>
    <mergeCell ref="B2:Q2"/>
    <mergeCell ref="Q3:Q4"/>
    <mergeCell ref="L3:L4"/>
    <mergeCell ref="M3:M4"/>
    <mergeCell ref="O3:O4"/>
    <mergeCell ref="N3:N4"/>
    <mergeCell ref="B73:O73"/>
    <mergeCell ref="B74:O74"/>
    <mergeCell ref="B75:O75"/>
    <mergeCell ref="B76:O76"/>
    <mergeCell ref="B77:O77"/>
  </mergeCells>
  <printOptions horizontalCentered="1"/>
  <pageMargins left="0.23622047244094491" right="0.23622047244094491" top="0.35433070866141736" bottom="0.35433070866141736" header="0" footer="0"/>
  <pageSetup paperSize="9" scale="37" orientation="landscape" r:id="rId1"/>
  <headerFooter alignWithMargins="0"/>
  <ignoredErrors>
    <ignoredError sqref="Q75" formula="1"/>
  </ignoredErrors>
  <drawing r:id="rId2"/>
</worksheet>
</file>

<file path=xl/worksheets/sheet7.xml><?xml version="1.0" encoding="utf-8"?>
<worksheet xmlns="http://schemas.openxmlformats.org/spreadsheetml/2006/main" xmlns:r="http://schemas.openxmlformats.org/officeDocument/2006/relationships">
  <sheetPr codeName="Sheet14"/>
  <dimension ref="A1"/>
  <sheetViews>
    <sheetView workbookViewId="0">
      <selection activeCell="N20" sqref="N20"/>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Outline </vt:lpstr>
      <vt:lpstr>Definitions</vt:lpstr>
      <vt:lpstr>LP Process Scorecard</vt:lpstr>
      <vt:lpstr>SLP Process Scorecard  </vt:lpstr>
      <vt:lpstr>LP Adoption Scorecard</vt:lpstr>
      <vt:lpstr>SLP Adoption Scorecard </vt:lpstr>
      <vt:lpstr>Blank</vt:lpstr>
      <vt:lpstr>Definitions!Print_Area</vt:lpstr>
      <vt:lpstr>'LP Adoption Scorecard'!Print_Area</vt:lpstr>
      <vt:lpstr>'LP Process Scorecard'!Print_Area</vt:lpstr>
      <vt:lpstr>'Outline '!Print_Area</vt:lpstr>
      <vt:lpstr>'SLP Adoption Scorecard '!Print_Area</vt:lpstr>
      <vt:lpstr>'SLP Process Scorecard  '!Print_Area</vt:lpstr>
      <vt:lpstr>'LP Adoption Scorecard'!Print_Titles</vt:lpstr>
      <vt:lpstr>'SLP Adoption Scorecard '!Print_Titles</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Stewart</dc:creator>
  <cp:lastModifiedBy>Lmasilo</cp:lastModifiedBy>
  <cp:lastPrinted>2013-07-15T13:21:52Z</cp:lastPrinted>
  <dcterms:created xsi:type="dcterms:W3CDTF">2012-05-10T10:37:27Z</dcterms:created>
  <dcterms:modified xsi:type="dcterms:W3CDTF">2013-07-16T06:33:43Z</dcterms:modified>
</cp:coreProperties>
</file>